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93 - SDH Boletice nad La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'093 - SDH Boletice nad La...'!$C$89:$K$329</definedName>
    <definedName name="_xlnm.Print_Area" localSheetId="1">'093 - SDH Boletice nad La...'!$C$4:$J$37,'093 - SDH Boletice nad La...'!$C$43:$J$73,'093 - SDH Boletice nad La...'!$C$79:$K$329</definedName>
    <definedName name="_xlnm.Print_Titles" localSheetId="1">'093 - SDH Boletice nad La...'!$89:$89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20"/>
  <c r="BH320"/>
  <c r="BG320"/>
  <c r="BF320"/>
  <c r="T320"/>
  <c r="T319"/>
  <c r="R320"/>
  <c r="R319"/>
  <c r="P320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2"/>
  <c r="BH292"/>
  <c r="BG292"/>
  <c r="BF292"/>
  <c r="T292"/>
  <c r="R292"/>
  <c r="P292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60"/>
  <c r="BH260"/>
  <c r="BG260"/>
  <c r="BF260"/>
  <c r="T260"/>
  <c r="R260"/>
  <c r="P260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T194"/>
  <c r="R195"/>
  <c r="R194"/>
  <c r="P195"/>
  <c r="P194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T147"/>
  <c r="R148"/>
  <c r="R147"/>
  <c r="P148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J86"/>
  <c r="F86"/>
  <c r="F84"/>
  <c r="E82"/>
  <c r="J50"/>
  <c r="F50"/>
  <c r="F48"/>
  <c r="E46"/>
  <c r="J22"/>
  <c r="E22"/>
  <c r="J87"/>
  <c r="J21"/>
  <c r="J16"/>
  <c r="E16"/>
  <c r="F87"/>
  <c r="J15"/>
  <c r="J10"/>
  <c r="J84"/>
  <c i="1" r="L50"/>
  <c r="AM50"/>
  <c r="AM49"/>
  <c r="L49"/>
  <c r="AM47"/>
  <c r="L47"/>
  <c r="L45"/>
  <c r="L44"/>
  <c i="2" r="BK317"/>
  <c r="BK315"/>
  <c r="J311"/>
  <c r="J306"/>
  <c r="J300"/>
  <c r="BK284"/>
  <c r="BK278"/>
  <c r="BK275"/>
  <c r="BK273"/>
  <c r="J268"/>
  <c r="J264"/>
  <c r="J260"/>
  <c r="J256"/>
  <c r="BK253"/>
  <c r="BK249"/>
  <c r="J246"/>
  <c r="J240"/>
  <c r="BK236"/>
  <c r="BK231"/>
  <c r="J230"/>
  <c r="J228"/>
  <c r="J224"/>
  <c r="J220"/>
  <c r="BK216"/>
  <c r="BK211"/>
  <c r="BK207"/>
  <c r="J203"/>
  <c r="J199"/>
  <c r="J193"/>
  <c r="J187"/>
  <c r="J181"/>
  <c r="BK179"/>
  <c r="BK173"/>
  <c r="J167"/>
  <c r="BK160"/>
  <c r="J154"/>
  <c r="J144"/>
  <c r="J138"/>
  <c r="J135"/>
  <c r="J133"/>
  <c r="J128"/>
  <c r="J320"/>
  <c r="J315"/>
  <c r="BK311"/>
  <c r="BK306"/>
  <c r="BK300"/>
  <c r="J284"/>
  <c r="J273"/>
  <c r="BK268"/>
  <c r="BK264"/>
  <c r="BK260"/>
  <c r="BK256"/>
  <c r="J253"/>
  <c r="J249"/>
  <c r="BK243"/>
  <c r="J238"/>
  <c r="J234"/>
  <c r="J231"/>
  <c r="J226"/>
  <c r="J222"/>
  <c r="BK218"/>
  <c r="J214"/>
  <c r="BK209"/>
  <c r="J205"/>
  <c r="J201"/>
  <c r="BK195"/>
  <c r="BK192"/>
  <c r="J185"/>
  <c r="J179"/>
  <c r="J173"/>
  <c r="J170"/>
  <c r="BK164"/>
  <c r="BK157"/>
  <c r="BK148"/>
  <c r="BK138"/>
  <c r="BK128"/>
  <c r="J125"/>
  <c r="J122"/>
  <c r="J119"/>
  <c r="J117"/>
  <c r="J114"/>
  <c r="J111"/>
  <c r="J108"/>
  <c r="J105"/>
  <c r="J102"/>
  <c r="BK100"/>
  <c r="BK98"/>
  <c r="BK96"/>
  <c r="BK93"/>
  <c r="BK320"/>
  <c r="BK313"/>
  <c r="J309"/>
  <c r="BK303"/>
  <c r="BK292"/>
  <c r="BK281"/>
  <c r="J278"/>
  <c r="J275"/>
  <c r="J271"/>
  <c r="BK266"/>
  <c r="J261"/>
  <c r="BK257"/>
  <c r="J254"/>
  <c r="J251"/>
  <c r="J243"/>
  <c r="BK238"/>
  <c r="BK234"/>
  <c r="J233"/>
  <c r="BK228"/>
  <c r="BK226"/>
  <c r="BK222"/>
  <c r="J218"/>
  <c r="BK214"/>
  <c r="J209"/>
  <c r="BK205"/>
  <c r="BK201"/>
  <c r="J195"/>
  <c r="J192"/>
  <c r="BK189"/>
  <c r="BK185"/>
  <c r="J176"/>
  <c r="BK170"/>
  <c r="J164"/>
  <c r="J157"/>
  <c r="J148"/>
  <c r="BK141"/>
  <c r="BK135"/>
  <c r="BK133"/>
  <c r="J131"/>
  <c r="BK125"/>
  <c r="J317"/>
  <c r="J313"/>
  <c r="BK309"/>
  <c r="J303"/>
  <c r="J292"/>
  <c r="J281"/>
  <c r="BK271"/>
  <c r="J266"/>
  <c r="BK261"/>
  <c r="J257"/>
  <c r="BK254"/>
  <c r="BK251"/>
  <c r="BK246"/>
  <c r="BK240"/>
  <c r="J236"/>
  <c r="BK233"/>
  <c r="BK230"/>
  <c r="BK224"/>
  <c r="BK220"/>
  <c r="J216"/>
  <c r="J211"/>
  <c r="J207"/>
  <c r="BK203"/>
  <c r="BK199"/>
  <c r="BK193"/>
  <c r="J189"/>
  <c r="BK187"/>
  <c r="BK181"/>
  <c r="BK176"/>
  <c r="BK167"/>
  <c r="J160"/>
  <c r="BK154"/>
  <c r="BK144"/>
  <c r="J141"/>
  <c r="BK131"/>
  <c r="BK122"/>
  <c r="BK119"/>
  <c r="BK117"/>
  <c r="BK114"/>
  <c r="BK111"/>
  <c r="BK108"/>
  <c r="BK105"/>
  <c r="BK102"/>
  <c r="J100"/>
  <c r="J98"/>
  <c r="J96"/>
  <c r="J93"/>
  <c i="1" r="AS54"/>
  <c i="2" l="1" r="BK92"/>
  <c r="J92"/>
  <c r="J57"/>
  <c r="R92"/>
  <c r="BK121"/>
  <c r="J121"/>
  <c r="J58"/>
  <c r="R121"/>
  <c r="T121"/>
  <c r="P130"/>
  <c r="T130"/>
  <c r="R140"/>
  <c r="R153"/>
  <c r="T153"/>
  <c r="P163"/>
  <c r="T163"/>
  <c r="P184"/>
  <c r="T184"/>
  <c r="R198"/>
  <c r="T198"/>
  <c r="T245"/>
  <c r="BK305"/>
  <c r="J305"/>
  <c r="J71"/>
  <c r="P305"/>
  <c r="R305"/>
  <c r="T305"/>
  <c r="P92"/>
  <c r="T92"/>
  <c r="P121"/>
  <c r="BK130"/>
  <c r="J130"/>
  <c r="J59"/>
  <c r="R130"/>
  <c r="BK140"/>
  <c r="J140"/>
  <c r="J60"/>
  <c r="P140"/>
  <c r="T140"/>
  <c r="BK153"/>
  <c r="J153"/>
  <c r="J62"/>
  <c r="P153"/>
  <c r="BK163"/>
  <c r="J163"/>
  <c r="J64"/>
  <c r="R163"/>
  <c r="BK184"/>
  <c r="J184"/>
  <c r="J65"/>
  <c r="R184"/>
  <c r="BK198"/>
  <c r="J198"/>
  <c r="J68"/>
  <c r="P198"/>
  <c r="BK213"/>
  <c r="J213"/>
  <c r="J69"/>
  <c r="P213"/>
  <c r="R213"/>
  <c r="T213"/>
  <c r="BK245"/>
  <c r="J245"/>
  <c r="J70"/>
  <c r="P245"/>
  <c r="R245"/>
  <c r="BK147"/>
  <c r="J147"/>
  <c r="J61"/>
  <c r="BK319"/>
  <c r="J319"/>
  <c r="J72"/>
  <c r="BK159"/>
  <c r="J159"/>
  <c r="J63"/>
  <c r="BK194"/>
  <c r="J194"/>
  <c r="J66"/>
  <c r="J48"/>
  <c r="F51"/>
  <c r="J51"/>
  <c r="BE93"/>
  <c r="BE96"/>
  <c r="BE98"/>
  <c r="BE100"/>
  <c r="BE102"/>
  <c r="BE105"/>
  <c r="BE108"/>
  <c r="BE111"/>
  <c r="BE114"/>
  <c r="BE117"/>
  <c r="BE119"/>
  <c r="BE125"/>
  <c r="BE131"/>
  <c r="BE138"/>
  <c r="BE141"/>
  <c r="BE144"/>
  <c r="BE154"/>
  <c r="BE160"/>
  <c r="BE164"/>
  <c r="BE167"/>
  <c r="BE181"/>
  <c r="BE189"/>
  <c r="BE192"/>
  <c r="BE199"/>
  <c r="BE205"/>
  <c r="BE211"/>
  <c r="BE214"/>
  <c r="BE222"/>
  <c r="BE228"/>
  <c r="BE238"/>
  <c r="BE243"/>
  <c r="BE249"/>
  <c r="BE253"/>
  <c r="BE254"/>
  <c r="BE257"/>
  <c r="BE260"/>
  <c r="BE268"/>
  <c r="BE278"/>
  <c r="BE281"/>
  <c r="BE303"/>
  <c r="BE306"/>
  <c r="BE313"/>
  <c r="BE317"/>
  <c r="BE320"/>
  <c r="BE122"/>
  <c r="BE128"/>
  <c r="BE133"/>
  <c r="BE135"/>
  <c r="BE148"/>
  <c r="BE157"/>
  <c r="BE170"/>
  <c r="BE173"/>
  <c r="BE176"/>
  <c r="BE179"/>
  <c r="BE185"/>
  <c r="BE187"/>
  <c r="BE193"/>
  <c r="BE195"/>
  <c r="BE201"/>
  <c r="BE203"/>
  <c r="BE207"/>
  <c r="BE209"/>
  <c r="BE216"/>
  <c r="BE218"/>
  <c r="BE220"/>
  <c r="BE224"/>
  <c r="BE226"/>
  <c r="BE230"/>
  <c r="BE231"/>
  <c r="BE233"/>
  <c r="BE234"/>
  <c r="BE236"/>
  <c r="BE240"/>
  <c r="BE246"/>
  <c r="BE251"/>
  <c r="BE256"/>
  <c r="BE261"/>
  <c r="BE264"/>
  <c r="BE266"/>
  <c r="BE271"/>
  <c r="BE273"/>
  <c r="BE275"/>
  <c r="BE284"/>
  <c r="BE292"/>
  <c r="BE300"/>
  <c r="BE309"/>
  <c r="BE311"/>
  <c r="BE315"/>
  <c r="F32"/>
  <c i="1" r="BA55"/>
  <c r="BA54"/>
  <c r="AW54"/>
  <c r="AK30"/>
  <c i="2" r="F35"/>
  <c i="1" r="BD55"/>
  <c r="BD54"/>
  <c r="W33"/>
  <c i="2" r="J32"/>
  <c i="1" r="AW55"/>
  <c i="2" r="F33"/>
  <c i="1" r="BB55"/>
  <c r="BB54"/>
  <c r="W31"/>
  <c i="2" r="F34"/>
  <c i="1" r="BC55"/>
  <c r="BC54"/>
  <c r="AY54"/>
  <c i="2" l="1" r="P197"/>
  <c r="P91"/>
  <c r="P90"/>
  <c i="1" r="AU55"/>
  <c i="2" r="T197"/>
  <c r="R91"/>
  <c r="T91"/>
  <c r="T90"/>
  <c r="R197"/>
  <c r="BK91"/>
  <c r="J91"/>
  <c r="J56"/>
  <c r="BK197"/>
  <c r="J197"/>
  <c r="J67"/>
  <c i="1" r="AX54"/>
  <c r="W30"/>
  <c r="W32"/>
  <c i="2" r="F31"/>
  <c i="1" r="AZ55"/>
  <c r="AZ54"/>
  <c r="AV54"/>
  <c r="AK29"/>
  <c r="AU54"/>
  <c i="2" r="J31"/>
  <c i="1" r="AV55"/>
  <c r="AT55"/>
  <c i="2" l="1" r="R90"/>
  <c r="BK90"/>
  <c r="J90"/>
  <c r="J55"/>
  <c i="1" r="W29"/>
  <c r="AT54"/>
  <c i="2" l="1" r="J28"/>
  <c i="1" r="AG55"/>
  <c r="AG54"/>
  <c r="AK26"/>
  <c i="2" l="1" r="J37"/>
  <c i="1" r="AN55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<sst xmlns="http://schemas.openxmlformats.org/spreadsheetml/2006/main">
  <si>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</si>
  <si>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</si>
  <si>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</si>
  <si>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</si>
  <si>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</si>
  <si>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{243ac1c0-6aa4-48b9-bdb9-a8344af032c7}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</si>
  <si>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</si>
  <si>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</si>
  <si>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</si>
  <si>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</si>
  <si>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</si>
  <si>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</si>
  <si>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</si>
  <si>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</si>
  <si>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</si>
  <si>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</si>
  <si>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</si>
  <si>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SDH Boletice nad Labem – pergola pro sezení</t>
  </si>
  <si>
    <t>KSO:</t>
  </si>
  <si>
    <t/>
  </si>
  <si>
    <t>CC-CZ:</t>
  </si>
  <si>
    <t>Místo:</t>
  </si>
  <si>
    <t>p.č.216, k.ú.Boletice nad Labem, Děčín</t>
  </si>
  <si>
    <t>Datum:</t>
  </si>
  <si>
    <t>31. 1. 2023</t>
  </si>
  <si>
    <t>Zadavatel:</t>
  </si>
  <si>
    <t>IČ:</t>
  </si>
  <si>
    <t>261238</t>
  </si>
  <si>
    <t>Statutární město Děčín</t>
  </si>
  <si>
    <t>DIČ:</t>
  </si>
  <si>
    <t>Uchazeč:</t>
  </si>
  <si>
    <t>Vyplň údaj</t>
  </si>
  <si>
    <t>Projektant:</t>
  </si>
  <si>
    <t>69288992</t>
  </si>
  <si>
    <t>Vladimír Vidai</t>
  </si>
  <si>
    <t>CZ5705170625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</si>
  <si>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</si>
  <si>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</si>
  <si>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</si>
  <si>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</si>
  <si>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</si>
  <si>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</si>
  <si>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</si>
  <si>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</si>
  <si>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</si>
  <si>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</si>
  <si>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</si>
  <si>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</si>
  <si>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</si>
  <si>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</si>
  <si>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</si>
  <si>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</si>
  <si>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</si>
  <si>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</si>
  <si>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</si>
  <si>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</si>
  <si>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</si>
  <si>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</si>
  <si>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</si>
  <si>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</si>
  <si>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</si>
  <si>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</si>
  <si>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</si>
  <si>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</si>
  <si>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</si>
  <si>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</si>
  <si>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</si>
  <si>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</si>
  <si>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</si>
  <si>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</si>
  <si>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</si>
  <si>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</si>
  <si>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</si>
  <si>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</si>
  <si>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</si>
  <si>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</si>
  <si>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</si>
  <si>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</si>
  <si>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</si>
  <si>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</si>
  <si>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</si>
  <si>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</si>
  <si>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</si>
  <si>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</si>
  <si>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</si>
  <si>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</si>
  <si>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</si>
  <si>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</si>
  <si>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</si>
  <si>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</si>
  <si>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</si>
  <si>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</si>
  <si>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61 - Úprava povrchů vnitřních</t>
  </si>
  <si>
    <t xml:space="preserve">    63 - Podlahy a podlahové konstrukce</t>
  </si>
  <si>
    <t xml:space="preserve">    91 - Doplňující konstrukce a práce</t>
  </si>
  <si>
    <t xml:space="preserve">    94 - Lešení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</si>
  <si>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</si>
  <si>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</si>
  <si>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</si>
  <si>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</si>
  <si>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</si>
  <si>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</si>
  <si>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</si>
  <si>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</si>
  <si>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</si>
  <si>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</si>
  <si>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</si>
  <si>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</si>
  <si>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</si>
  <si>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</si>
  <si>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</si>
  <si>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</si>
  <si>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</si>
  <si>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</si>
  <si>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</si>
  <si>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</si>
  <si>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</si>
  <si>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</si>
  <si>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</si>
  <si>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</si>
  <si>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</si>
  <si>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</si>
  <si>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</si>
  <si>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</si>
  <si>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</si>
  <si>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</si>
  <si>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2023 01</t>
  </si>
  <si>
    <t>4</t>
  </si>
  <si>
    <t>280675104</t>
  </si>
  <si>
    <t>Online PSC</t>
  </si>
  <si>
    <t>https://podminky.urs.cz/item/CS_URS_2023_01/113106123</t>
  </si>
  <si>
    <t>VV</t>
  </si>
  <si>
    <t>11,30*2,40</t>
  </si>
  <si>
    <t>113106125</t>
  </si>
  <si>
    <t>Rozebrání dlažeb komunikací pro pěší s přemístěním hmot na skládku na vzdálenost do 3 m nebo s naložením na dopravní prostředek s ložem z kameniva nebo živice a s jakoukoliv výplní spár ručně z vegetační dlažby betonové</t>
  </si>
  <si>
    <t>790273116</t>
  </si>
  <si>
    <t>https://podminky.urs.cz/item/CS_URS_2023_01/113106125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</si>
  <si>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</si>
  <si>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</si>
  <si>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</si>
  <si>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</si>
  <si>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1712877189</t>
  </si>
  <si>
    <t>https://podminky.urs.cz/item/CS_URS_2023_01/113202111</t>
  </si>
  <si>
    <t>113204111</t>
  </si>
  <si>
    <t>Vytrhání obrub s vybouráním lože, s přemístěním hmot na skládku na vzdálenost do 3 m nebo s naložením na dopravní prostředek záhonových</t>
  </si>
  <si>
    <t>-2008279885</t>
  </si>
  <si>
    <t>https://podminky.urs.cz/item/CS_URS_2023_01/113204111</t>
  </si>
  <si>
    <t>5</t>
  </si>
  <si>
    <t>122151101</t>
  </si>
  <si>
    <t>Odkopávky a prokopávky nezapažené strojně v hornině třídy těžitelnosti I skupiny 1 a 2 do 20 m3</t>
  </si>
  <si>
    <t>m3</t>
  </si>
  <si>
    <t>-1224504679</t>
  </si>
  <si>
    <t>https://podminky.urs.cz/item/CS_URS_2023_01/122151101</t>
  </si>
  <si>
    <t>(19,213+27,12)*0,20</t>
  </si>
  <si>
    <t>6</t>
  </si>
  <si>
    <t>133112811</t>
  </si>
  <si>
    <t>Hloubení nezapažených šachet ručně v horninách třídy těžitelnosti I skupiny 1 a 2, půdorysná plocha výkopu do 4 m2</t>
  </si>
  <si>
    <t>2097554875</t>
  </si>
  <si>
    <t>https://podminky.urs.cz/item/CS_URS_2023_01/133112811</t>
  </si>
  <si>
    <t>6*0,40*0,40*0,70</t>
  </si>
  <si>
    <t>7</t>
  </si>
  <si>
    <t>460161113</t>
  </si>
  <si>
    <t>Hloubení zapažených i nezapažených kabelových rýh ručně včetně urovnání dna s přemístěním výkopku do vzdálenosti 3 m od okraje jámy nebo s naložením na dopravní prostředek šířky 35 cm hloubky 20 cm v hornině třídy těžitelnosti II skupiny 4</t>
  </si>
  <si>
    <t>957522108</t>
  </si>
  <si>
    <t>https://podminky.urs.cz/item/CS_URS_2023_01/460161113</t>
  </si>
  <si>
    <t>"EI - rýha pro chráničku"3,00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</si>
  <si>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</si>
  <si>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</si>
  <si>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</si>
  <si>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-89091553</t>
  </si>
  <si>
    <t>https://podminky.urs.cz/item/CS_URS_2023_01/162751117</t>
  </si>
  <si>
    <t>9,267+0,672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</si>
  <si>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</si>
  <si>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</si>
  <si>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</si>
  <si>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-221327013</t>
  </si>
  <si>
    <t>https://podminky.urs.cz/item/CS_URS_2023_01/162751119</t>
  </si>
  <si>
    <t>9,939*10 'Přepočtené koeficientem množství</t>
  </si>
  <si>
    <t>10</t>
  </si>
  <si>
    <t>M</t>
  </si>
  <si>
    <t>94621007</t>
  </si>
  <si>
    <t>poplatek za uložení stavebního odpadu zeminy a kamení zatříděného kódem 17 05 04 na recyklační skládku</t>
  </si>
  <si>
    <t>t</t>
  </si>
  <si>
    <t>-1950008966</t>
  </si>
  <si>
    <t>9,939*1,6 'Přepočtené koeficientem množství</t>
  </si>
  <si>
    <t>11</t>
  </si>
  <si>
    <t>181951112</t>
  </si>
  <si>
    <t>Úprava pláně vyrovnáním výškových rozdílů strojně v hornině třídy těžitelnosti I, skupiny 1 až 3 se zhutněním</t>
  </si>
  <si>
    <t>1535875026</t>
  </si>
  <si>
    <t>https://podminky.urs.cz/item/CS_URS_2023_01/181951112</t>
  </si>
  <si>
    <t>Zakládání</t>
  </si>
  <si>
    <t>12</t>
  </si>
  <si>
    <t>275313711</t>
  </si>
  <si>
    <t>Základy z betonu prostého patky a bloky z betonu kamenem neprokládaného tř. C 20/25</t>
  </si>
  <si>
    <t>-1403775322</t>
  </si>
  <si>
    <t>https://podminky.urs.cz/item/CS_URS_2023_01/275313711</t>
  </si>
  <si>
    <t>6*0,40*0,40*0,90</t>
  </si>
  <si>
    <t>13</t>
  </si>
  <si>
    <t>275351121</t>
  </si>
  <si>
    <t>Bednění základů patek zřízení</t>
  </si>
  <si>
    <t>1334990125</t>
  </si>
  <si>
    <t>https://podminky.urs.cz/item/CS_URS_2023_01/275351121</t>
  </si>
  <si>
    <t>6*0,40*4*0,30</t>
  </si>
  <si>
    <t>14</t>
  </si>
  <si>
    <t>275351122</t>
  </si>
  <si>
    <t>Bednění základů patek odstranění</t>
  </si>
  <si>
    <t>-1978816486</t>
  </si>
  <si>
    <t>https://podminky.urs.cz/item/CS_URS_2023_01/275351122</t>
  </si>
  <si>
    <t>Komunikace pozemní</t>
  </si>
  <si>
    <t>564851011</t>
  </si>
  <si>
    <t>Podklad ze štěrkodrti ŠD s rozprostřením a zhutněním plochy jednotlivě do 100 m2, po zhutnění tl. 150 mm</t>
  </si>
  <si>
    <t>-230342079</t>
  </si>
  <si>
    <t>https://podminky.urs.cz/item/CS_URS_2023_01/564851011</t>
  </si>
  <si>
    <t>16</t>
  </si>
  <si>
    <t>596211120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</si>
  <si>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do 50 m2</t>
  </si>
  <si>
    <t>-1930139134</t>
  </si>
  <si>
    <t>https://podminky.urs.cz/item/CS_URS_2023_01/596211120</t>
  </si>
  <si>
    <t>17</t>
  </si>
  <si>
    <t>59245018</t>
  </si>
  <si>
    <t>dlažba tvar obdélník betonová 200x100x60mm přírodní - doplnění</t>
  </si>
  <si>
    <t>635587638</t>
  </si>
  <si>
    <t>70,028-27,120</t>
  </si>
  <si>
    <t>42,908*1,03 'Přepočtené koeficientem množství</t>
  </si>
  <si>
    <t>18</t>
  </si>
  <si>
    <t>KBB.3002159</t>
  </si>
  <si>
    <t>žlabovka malá do zámkové dlažby 200x100x250 mm</t>
  </si>
  <si>
    <t>kus</t>
  </si>
  <si>
    <t>R-položka</t>
  </si>
  <si>
    <t>-1758470568</t>
  </si>
  <si>
    <t>4,4*4,04 'Přepočtené koeficientem množství</t>
  </si>
  <si>
    <t>61</t>
  </si>
  <si>
    <t>Úprava povrchů vnitřních</t>
  </si>
  <si>
    <t>19</t>
  </si>
  <si>
    <t>611325121</t>
  </si>
  <si>
    <t>Vápenocementová omítka rýh štuková ve stropech, šířky rýhy do 150 mm</t>
  </si>
  <si>
    <t>-402597605</t>
  </si>
  <si>
    <t>https://podminky.urs.cz/item/CS_URS_2023_01/611325121</t>
  </si>
  <si>
    <t>"EI v garáži k rozvaděči"2,00*0,15</t>
  </si>
  <si>
    <t>20</t>
  </si>
  <si>
    <t>612135101</t>
  </si>
  <si>
    <t>Hrubá výplň rýh maltou jakékoli šířky rýhy ve stěnách</t>
  </si>
  <si>
    <t>-716113767</t>
  </si>
  <si>
    <t>https://podminky.urs.cz/item/CS_URS_2023_01/612135101</t>
  </si>
  <si>
    <t>"EI v garáži k rozvaděči"2,00*0,10</t>
  </si>
  <si>
    <t>63</t>
  </si>
  <si>
    <t>Podlahy a podlahové konstrukce</t>
  </si>
  <si>
    <t>631312141</t>
  </si>
  <si>
    <t>Doplnění dosavadních mazanin prostým betonem s dodáním hmot, bez potěru, plochy jednotlivě rýh v dosavadních mazaninách</t>
  </si>
  <si>
    <t>-1965145534</t>
  </si>
  <si>
    <t>https://podminky.urs.cz/item/CS_URS_2023_01/631312141</t>
  </si>
  <si>
    <t>"EI v garáži k rozvaděči"0,03</t>
  </si>
  <si>
    <t>"EI - rýha pro chráničku"3,00*0,30*0,15</t>
  </si>
  <si>
    <t>Součet</t>
  </si>
  <si>
    <t>91</t>
  </si>
  <si>
    <t>Doplňující konstrukce a práce</t>
  </si>
  <si>
    <t>22</t>
  </si>
  <si>
    <t>916331112</t>
  </si>
  <si>
    <t>Osazení zahradního obrubníku betonového s ložem tl. od 50 do 100 mm z betonu prostého tř. C 12/15 s boční opěrou z betonu prostého tř. C 12/15</t>
  </si>
  <si>
    <t>-953462869</t>
  </si>
  <si>
    <t>https://podminky.urs.cz/item/CS_URS_2023_01/916331112</t>
  </si>
  <si>
    <t>"celková výměra"7,403+4,15</t>
  </si>
  <si>
    <t>23</t>
  </si>
  <si>
    <t>59217001</t>
  </si>
  <si>
    <t>obrubník betonový zahradní 1000x50x250mm - doplnění</t>
  </si>
  <si>
    <t>-102557328</t>
  </si>
  <si>
    <t>"doplnění"2,00</t>
  </si>
  <si>
    <t>94</t>
  </si>
  <si>
    <t>Lešení</t>
  </si>
  <si>
    <t>24</t>
  </si>
  <si>
    <t>949101111</t>
  </si>
  <si>
    <t>Lešení pomocné pracovní pro objekty pozemních staveb pro zatížení do 150 kg/m2, o výšce lešeňové podlahy do 1,9 m</t>
  </si>
  <si>
    <t>511016672</t>
  </si>
  <si>
    <t>https://podminky.urs.cz/item/CS_URS_2023_01/949101111</t>
  </si>
  <si>
    <t>7*6</t>
  </si>
  <si>
    <t>96</t>
  </si>
  <si>
    <t>Bourání konstrukcí</t>
  </si>
  <si>
    <t>25</t>
  </si>
  <si>
    <t>919735122</t>
  </si>
  <si>
    <t>Řezání stávajícího betonového krytu nebo podkladu hloubky přes 50 do 100 mm</t>
  </si>
  <si>
    <t>-363198870</t>
  </si>
  <si>
    <t>https://podminky.urs.cz/item/CS_URS_2023_01/919735122</t>
  </si>
  <si>
    <t>"EI - rýha pro chráničku"2*3,00</t>
  </si>
  <si>
    <t>26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</si>
  <si>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</si>
  <si>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</si>
  <si>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1007684101</t>
  </si>
  <si>
    <t>https://podminky.urs.cz/item/CS_URS_2023_01/971033151</t>
  </si>
  <si>
    <t>"EI prostup do garáže"1</t>
  </si>
  <si>
    <t>27</t>
  </si>
  <si>
    <t>972054241</t>
  </si>
  <si>
    <t>Vybourání otvoru v podlaze plochy do 0,09 m2, tl. do 150 mm</t>
  </si>
  <si>
    <t>-1596889748</t>
  </si>
  <si>
    <t>https://podminky.urs.cz/item/CS_URS_2023_01/972054241</t>
  </si>
  <si>
    <t>"EI v garáži k rozvaděči"1</t>
  </si>
  <si>
    <t>28</t>
  </si>
  <si>
    <t>974031132</t>
  </si>
  <si>
    <t>Vysekání rýh ve zdivu cihelném na maltu vápennou nebo vápenocementovou do hl. 50 mm a šířky do 70 mm</t>
  </si>
  <si>
    <t>-1143024926</t>
  </si>
  <si>
    <t>https://podminky.urs.cz/item/CS_URS_2023_01/974031132</t>
  </si>
  <si>
    <t>"EI v garáži k rozvaděči"2,00</t>
  </si>
  <si>
    <t>29</t>
  </si>
  <si>
    <t>974042557</t>
  </si>
  <si>
    <t>Vysekání rýh v betonové nebo jiné monolitické dlažbě s betonovým podkladem do hl. 100 mm a šířky do 300 mm</t>
  </si>
  <si>
    <t>-90516083</t>
  </si>
  <si>
    <t>https://podminky.urs.cz/item/CS_URS_2023_01/974042557</t>
  </si>
  <si>
    <t>30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</si>
  <si>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</si>
  <si>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zahradních</t>
  </si>
  <si>
    <t>-1341948133</t>
  </si>
  <si>
    <t>https://podminky.urs.cz/item/CS_URS_2023_01/979024441</t>
  </si>
  <si>
    <t>31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</si>
  <si>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</si>
  <si>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</si>
  <si>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1190024471</t>
  </si>
  <si>
    <t>https://podminky.urs.cz/item/CS_URS_2023_01/979054451</t>
  </si>
  <si>
    <t>997</t>
  </si>
  <si>
    <t>Přesun sutě</t>
  </si>
  <si>
    <t>32</t>
  </si>
  <si>
    <t>997221611</t>
  </si>
  <si>
    <t>Nakládání na dopravní prostředky pro vodorovnou dopravu suti</t>
  </si>
  <si>
    <t>1560433503</t>
  </si>
  <si>
    <t>https://podminky.urs.cz/item/CS_URS_2023_01/997221611</t>
  </si>
  <si>
    <t>33</t>
  </si>
  <si>
    <t>997221561</t>
  </si>
  <si>
    <t>Vodorovná doprava suti bez naložení, ale se složením a s hrubým urovnáním z kusových materiálů, na vzdálenost do 1 km</t>
  </si>
  <si>
    <t>-1776551340</t>
  </si>
  <si>
    <t>https://podminky.urs.cz/item/CS_URS_2023_01/997221561</t>
  </si>
  <si>
    <t>34</t>
  </si>
  <si>
    <t>997221569</t>
  </si>
  <si>
    <t>Vodorovná doprava suti bez naložení, ale se složením a s hrubým urovnáním Příplatek k ceně za každý další i započatý 1 km přes 1 km</t>
  </si>
  <si>
    <t>2134586889</t>
  </si>
  <si>
    <t>https://podminky.urs.cz/item/CS_URS_2023_01/997221569</t>
  </si>
  <si>
    <t>5,844*19 'Přepočtené koeficientem množství</t>
  </si>
  <si>
    <t>35</t>
  </si>
  <si>
    <t>94621002</t>
  </si>
  <si>
    <t>poplatek za uložení stavebního odpadu cihelného zatříděného kódem 17 01 02 na recyklační skládku</t>
  </si>
  <si>
    <t>519792852</t>
  </si>
  <si>
    <t>36</t>
  </si>
  <si>
    <t>94621000</t>
  </si>
  <si>
    <t>poplatek za uložení stavebního odpadu betonového zatříděného kódem 17 01 01 na recyklační skládku</t>
  </si>
  <si>
    <t>1490505813</t>
  </si>
  <si>
    <t>998</t>
  </si>
  <si>
    <t>Přesun hmot</t>
  </si>
  <si>
    <t>37</t>
  </si>
  <si>
    <t>998223011</t>
  </si>
  <si>
    <t>Přesun hmot pro pozemní komunikace s krytem dlážděným dopravní vzdálenost do 200 m jakékoliv délky objektu</t>
  </si>
  <si>
    <t>482953309</t>
  </si>
  <si>
    <t>https://podminky.urs.cz/item/CS_URS_2023_01/998223011</t>
  </si>
  <si>
    <t>PSV</t>
  </si>
  <si>
    <t>Práce a dodávky PSV</t>
  </si>
  <si>
    <t>712</t>
  </si>
  <si>
    <t>Povlakové krytiny</t>
  </si>
  <si>
    <t>38</t>
  </si>
  <si>
    <t>712341559</t>
  </si>
  <si>
    <t>Provedení povlakové krytiny střech plochých do 10° pásy přitavením NAIP v plné ploše</t>
  </si>
  <si>
    <t>-1668605723</t>
  </si>
  <si>
    <t>https://podminky.urs.cz/item/CS_URS_2023_01/712341559</t>
  </si>
  <si>
    <t>39</t>
  </si>
  <si>
    <t>62853005</t>
  </si>
  <si>
    <t>pás asfaltový natavitelný modifikovaný SBS tl 4,0mm s vložkou ze skleněné tkaniny a hrubozrnným břidličným posypem na horním povrchu</t>
  </si>
  <si>
    <t>-589640113</t>
  </si>
  <si>
    <t>23,52*1,1655 'Přepočtené koeficientem množství</t>
  </si>
  <si>
    <t>40</t>
  </si>
  <si>
    <t>712341659.1</t>
  </si>
  <si>
    <t>Provedení povlakové krytiny střech plochých do 10° pásy přitavením ve spojích a s dopňkovým kotvením</t>
  </si>
  <si>
    <t>-1158442115</t>
  </si>
  <si>
    <t>4,20*5,60</t>
  </si>
  <si>
    <t>41</t>
  </si>
  <si>
    <t>62855035.1</t>
  </si>
  <si>
    <t>pás asfaltový modifikovaný SBS tl 4 mm ke kotvení s vložkou z polyesterové rohože a spalitenou PE fólií na horním povrchu</t>
  </si>
  <si>
    <t>1659204730</t>
  </si>
  <si>
    <t>42</t>
  </si>
  <si>
    <t>3112109R</t>
  </si>
  <si>
    <t>podložka oválná PIP 40/80 mm tl. 1 mm ke kotvení asfaltovch pásů</t>
  </si>
  <si>
    <t>100 kus</t>
  </si>
  <si>
    <t>347418221</t>
  </si>
  <si>
    <t>23,52*0,06 'Přepočtené koeficientem množství</t>
  </si>
  <si>
    <t>43</t>
  </si>
  <si>
    <t>3090920R</t>
  </si>
  <si>
    <t>šroub do dřeva 5,1x38mm</t>
  </si>
  <si>
    <t>-659504484</t>
  </si>
  <si>
    <t>44</t>
  </si>
  <si>
    <t>998712101</t>
  </si>
  <si>
    <t>Přesun hmot pro povlakové krytiny stanovený z hmotnosti přesunovaného materiálu vodorovná dopravní vzdálenost do 50 m v objektech výšky do 6 m</t>
  </si>
  <si>
    <t>-1543383693</t>
  </si>
  <si>
    <t>https://podminky.urs.cz/item/CS_URS_2023_01/998712101</t>
  </si>
  <si>
    <t>741</t>
  </si>
  <si>
    <t>Elektroinstalace - silnoproud</t>
  </si>
  <si>
    <t>45</t>
  </si>
  <si>
    <t>741110052</t>
  </si>
  <si>
    <t>Montáž trubek elektroinstalačních s nasunutím nebo našroubováním do krabic plastových ohebných, uložených volně, vnější Ø přes 23 do 35 mm</t>
  </si>
  <si>
    <t>1607414194</t>
  </si>
  <si>
    <t>https://podminky.urs.cz/item/CS_URS_2023_01/741110052</t>
  </si>
  <si>
    <t>46</t>
  </si>
  <si>
    <t>34571350</t>
  </si>
  <si>
    <t>trubka elektroinstalační ohebná dvouplášťová korugovaná (chránička) D 32/40mm, HDPE+LDPE</t>
  </si>
  <si>
    <t>148003713</t>
  </si>
  <si>
    <t>8*1,05 'Přepočtené koeficientem množství</t>
  </si>
  <si>
    <t>47</t>
  </si>
  <si>
    <t>460661111</t>
  </si>
  <si>
    <t>Kabelové lože z písku včetně podsypu, zhutnění a urovnání povrchu pro elentroinstalační trubku bez zakrytí, šířky do 35 cm</t>
  </si>
  <si>
    <t>1069568557</t>
  </si>
  <si>
    <t>https://podminky.urs.cz/item/CS_URS_2023_01/460661111</t>
  </si>
  <si>
    <t>48</t>
  </si>
  <si>
    <t>741110511</t>
  </si>
  <si>
    <t>Montáž lišt a kanálků elektroinstalačních se spojkami, ohyby a rohy a s nasunutím do krabic vkládacích s víčkem, šířky do 60 mm</t>
  </si>
  <si>
    <t>-1427741050</t>
  </si>
  <si>
    <t>https://podminky.urs.cz/item/CS_URS_2023_01/741110511</t>
  </si>
  <si>
    <t>49</t>
  </si>
  <si>
    <t>34571010</t>
  </si>
  <si>
    <t>lišta elektroinstalační vkládací 18x13mm</t>
  </si>
  <si>
    <t>1335969822</t>
  </si>
  <si>
    <t>2*1,05 'Přepočtené koeficientem množství</t>
  </si>
  <si>
    <t>50</t>
  </si>
  <si>
    <t>741122122</t>
  </si>
  <si>
    <t>Montáž kabelů měděných bez ukončení uložených v trubkách zatažených plných kulatých nebo bezhalogenových (např. CYKY) počtu a průřezu žil 3x1,5 až 6 mm2</t>
  </si>
  <si>
    <t>-533944943</t>
  </si>
  <si>
    <t>https://podminky.urs.cz/item/CS_URS_2023_01/741122122</t>
  </si>
  <si>
    <t>51</t>
  </si>
  <si>
    <t>34111036</t>
  </si>
  <si>
    <t>kabel instalační jádro Cu plné izolace PVC plášť PVC 450/750V (CYKY) 3x2,5mm2</t>
  </si>
  <si>
    <t>280955835</t>
  </si>
  <si>
    <t>8*1,15 'Přepočtené koeficientem množství</t>
  </si>
  <si>
    <t>52</t>
  </si>
  <si>
    <t>741313082</t>
  </si>
  <si>
    <t>Montáž zásuvek domovních se zapojením vodičů šroubové připojení venkovní nebo mokré, provedení 2P + PE</t>
  </si>
  <si>
    <t>-710450731</t>
  </si>
  <si>
    <t>https://podminky.urs.cz/item/CS_URS_2023_01/741313082</t>
  </si>
  <si>
    <t>53</t>
  </si>
  <si>
    <t>34555229</t>
  </si>
  <si>
    <t>zásuvka nástěnná jednonásobná s víčkem, IP44, šroubové svorky</t>
  </si>
  <si>
    <t>1423799543</t>
  </si>
  <si>
    <t>54</t>
  </si>
  <si>
    <t>741321003</t>
  </si>
  <si>
    <t>Montáž proudových chráničů se zapojením vodičů dvoupólových nn do 25 A ve skříni</t>
  </si>
  <si>
    <t>1669209402</t>
  </si>
  <si>
    <t>https://podminky.urs.cz/item/CS_URS_2023_01/741321003</t>
  </si>
  <si>
    <t>55</t>
  </si>
  <si>
    <t>1000136409</t>
  </si>
  <si>
    <t>DAM chránič s nadproudovou ochranou 2P B 16A 30mA</t>
  </si>
  <si>
    <t>807985476</t>
  </si>
  <si>
    <t>56</t>
  </si>
  <si>
    <t>741375002</t>
  </si>
  <si>
    <t>Montáž modulového osvětlovacího systému se zapojením vodičů nosné soustavy ze spojovacích a upevňovacích prvků stropní zavěšené</t>
  </si>
  <si>
    <t>-1350945620</t>
  </si>
  <si>
    <t>https://podminky.urs.cz/item/CS_URS_2023_01/741375002</t>
  </si>
  <si>
    <t>57</t>
  </si>
  <si>
    <t>1010055148</t>
  </si>
  <si>
    <t>světelná linka do pergoly STANDARD 9,6W/m, světelnost 960lm/m dl. 3000 mm</t>
  </si>
  <si>
    <t>sada</t>
  </si>
  <si>
    <t>-2143309819</t>
  </si>
  <si>
    <t>P</t>
  </si>
  <si>
    <t>Poznámka k položce:_x000d_
Světelná sada obsahuje: _x000d_
1x Světelný LED profil š. 17,2 mm, dl. 3000 mm s 5m přívodním kabelem_x000d_
1x AL lišta dl. 3 m pro zavěšení_x000d_
1x Napájecí zdroj s přijímačem signálu_x000d_
1x Dálkové ovládání_x000d_
1x Montážní sada, materiál na zavěšení</t>
  </si>
  <si>
    <t>58</t>
  </si>
  <si>
    <t>741810001</t>
  </si>
  <si>
    <t>Zkoušky a prohlídky elektrických rozvodů a zařízení celková prohlídka a vyhotovení revizní zprávy pro objem montážních prací do 100 tis. Kč</t>
  </si>
  <si>
    <t>-807134149</t>
  </si>
  <si>
    <t>https://podminky.urs.cz/item/CS_URS_2023_01/741810001</t>
  </si>
  <si>
    <t>59</t>
  </si>
  <si>
    <t>HZS2232</t>
  </si>
  <si>
    <t>Hodinové zúčtovací sazby profesí PSV provádění stavebních instalací elektrikář odborný</t>
  </si>
  <si>
    <t>hod</t>
  </si>
  <si>
    <t>905715978</t>
  </si>
  <si>
    <t>https://podminky.urs.cz/item/CS_URS_2023_01/HZS2232</t>
  </si>
  <si>
    <t>"úpravy v rozvaděči a ostatní práce"2</t>
  </si>
  <si>
    <t>60</t>
  </si>
  <si>
    <t>998741101</t>
  </si>
  <si>
    <t>Přesun hmot pro silnoproud stanovený z hmotnosti přesunovaného materiálu vodorovná dopravní vzdálenost do 50 m v objektech výšky do 6 m</t>
  </si>
  <si>
    <t>1348273239</t>
  </si>
  <si>
    <t>https://podminky.urs.cz/item/CS_URS_2023_01/998741101</t>
  </si>
  <si>
    <t>762</t>
  </si>
  <si>
    <t>Konstrukce tesařské</t>
  </si>
  <si>
    <t>762081150</t>
  </si>
  <si>
    <t>Hoblování hraněného řeziva přímo na staveništi ve staveništní dílně</t>
  </si>
  <si>
    <t>1448593839</t>
  </si>
  <si>
    <t>https://podminky.urs.cz/item/CS_URS_2023_01/762081150</t>
  </si>
  <si>
    <t>0,181+1,525</t>
  </si>
  <si>
    <t>62</t>
  </si>
  <si>
    <t>762082120</t>
  </si>
  <si>
    <t>Profilování zhlaví trámů a ozdobných konců jednoduché seříznutí jedním řezem, plochy do 160 cm2</t>
  </si>
  <si>
    <t>494057566</t>
  </si>
  <si>
    <t>https://podminky.urs.cz/item/CS_URS_2023_01/762082120</t>
  </si>
  <si>
    <t>762085103</t>
  </si>
  <si>
    <t>Montáž ocelových spojovacích prostředků (materiál ve specifikaci) kotevních želez příložek, patek, táhel</t>
  </si>
  <si>
    <t>1374515179</t>
  </si>
  <si>
    <t>https://podminky.urs.cz/item/CS_URS_2023_01/762085103</t>
  </si>
  <si>
    <t>64</t>
  </si>
  <si>
    <t>54825004</t>
  </si>
  <si>
    <t>kotevní patka tvaru U široká 140x120x4,0 20x400mm</t>
  </si>
  <si>
    <t>-642052193</t>
  </si>
  <si>
    <t>65</t>
  </si>
  <si>
    <t>1696005</t>
  </si>
  <si>
    <t xml:space="preserve">vrut ocelový FeZn drážka Torx talířová hlava (velkoformátová) dvouchodý závit 5x140mm </t>
  </si>
  <si>
    <t>543271333</t>
  </si>
  <si>
    <t>6*2 'Přepočtené koeficientem množství</t>
  </si>
  <si>
    <t>88</t>
  </si>
  <si>
    <t>9539611-R</t>
  </si>
  <si>
    <t>Kotvy chemické s vyvrtáním otvoru do betonu, železobetonu nebo tvrdého kamene tmel, velikost M 16, hloubka 350 mm</t>
  </si>
  <si>
    <t>-1703296502</t>
  </si>
  <si>
    <t>66</t>
  </si>
  <si>
    <t>762085112</t>
  </si>
  <si>
    <t>Montáž ocelových spojovacích prostředků (materiál ve specifikaci) svorníků nebo šroubů délky přes 150 do 300 mm</t>
  </si>
  <si>
    <t>164969936</t>
  </si>
  <si>
    <t>https://podminky.urs.cz/item/CS_URS_2023_01/762085112</t>
  </si>
  <si>
    <t>3*4</t>
  </si>
  <si>
    <t>67</t>
  </si>
  <si>
    <t>31197006</t>
  </si>
  <si>
    <t>tyč závitová Pz 4.6 M16</t>
  </si>
  <si>
    <t>590751210</t>
  </si>
  <si>
    <t>68</t>
  </si>
  <si>
    <t>3112999R</t>
  </si>
  <si>
    <t>bulldog 50/17x1mm ZN oboustranný</t>
  </si>
  <si>
    <t>-590785030</t>
  </si>
  <si>
    <t xml:space="preserve">Poznámka k položce:_x000d_
Parametry_x000d_
materiál spojovacího materiálu  FE_x000d_
množství v balení	                  1ks_x000d_
prům D (celý bulldog)	  50mm_x000d_
prům d (vnitřní)	                  17mm_x000d_
rozměr lišty	                  50x17x1mm_x000d_
typ kování	                  bulldog_x000d_
síla	                                  1mm_x000d_
povrchová úprava	žárově pozinkováno</t>
  </si>
  <si>
    <t>12*2 'Přepočtené koeficientem množství</t>
  </si>
  <si>
    <t>69</t>
  </si>
  <si>
    <t>31111008</t>
  </si>
  <si>
    <t>matice přesná šestihranná Pz DIN 934-8 M16</t>
  </si>
  <si>
    <t>96360954</t>
  </si>
  <si>
    <t>12*0,02 'Přepočtené koeficientem množství</t>
  </si>
  <si>
    <t>70</t>
  </si>
  <si>
    <t>31121032</t>
  </si>
  <si>
    <t>podložka pod dřevěnou konstrukci DIN 440 D 18mm</t>
  </si>
  <si>
    <t>-470520970</t>
  </si>
  <si>
    <t>71</t>
  </si>
  <si>
    <t>762341023</t>
  </si>
  <si>
    <t>Bednění střech střech rovných sklonu do 60° s vyřezáním otvorů z dřevoštěpkových desek OSB šroubovaných na krokve na pero a drážku, tloušťky desky 15 mm</t>
  </si>
  <si>
    <t>-1158571623</t>
  </si>
  <si>
    <t>https://podminky.urs.cz/item/CS_URS_2023_01/762341023</t>
  </si>
  <si>
    <t>72</t>
  </si>
  <si>
    <t>762341260</t>
  </si>
  <si>
    <t>Montáž bednění střech rovných a šikmých sklonu do 60° s vyřezáním otvorů z palubek</t>
  </si>
  <si>
    <t>94174471</t>
  </si>
  <si>
    <t>https://podminky.urs.cz/item/CS_URS_2023_01/762341260</t>
  </si>
  <si>
    <t>73</t>
  </si>
  <si>
    <t>61191173</t>
  </si>
  <si>
    <t>palubky obkladové smrk profil klasický 19x121mm jakost A/B</t>
  </si>
  <si>
    <t>-1126814756</t>
  </si>
  <si>
    <t>23,52*1,1 'Přepočtené koeficientem množství</t>
  </si>
  <si>
    <t>74</t>
  </si>
  <si>
    <t>762395000</t>
  </si>
  <si>
    <t>Spojovací prostředky krovů, bednění a laťování, nadstřešních konstrukcí svory, prkna, hřebíky, pásová ocel, vruty</t>
  </si>
  <si>
    <t>-1540845720</t>
  </si>
  <si>
    <t>https://podminky.urs.cz/item/CS_URS_2023_01/762395000</t>
  </si>
  <si>
    <t>23,52*0,0019</t>
  </si>
  <si>
    <t>75</t>
  </si>
  <si>
    <t>762713111</t>
  </si>
  <si>
    <t>Montáž prostorových vázaných konstrukcí z řeziva hoblovaného průřezové plochy do 120 cm2</t>
  </si>
  <si>
    <t>-2093879566</t>
  </si>
  <si>
    <t>https://podminky.urs.cz/item/CS_URS_2023_01/762713111</t>
  </si>
  <si>
    <t>"C - Kleština 50/160 mm"3*2*3,50</t>
  </si>
  <si>
    <t>76</t>
  </si>
  <si>
    <t>60512125</t>
  </si>
  <si>
    <t>hranol stavební řezivo průřezu do 120cm2 do dl 6m</t>
  </si>
  <si>
    <t>1984900439</t>
  </si>
  <si>
    <t>"C - Kleština 50/160 mm"3*2*3,50*0,05*0,16</t>
  </si>
  <si>
    <t>0,168*1,08 'Přepočtené koeficientem množství</t>
  </si>
  <si>
    <t>77</t>
  </si>
  <si>
    <t>762713121</t>
  </si>
  <si>
    <t>Montáž prostorových vázaných konstrukcí z řeziva hoblovaného průřezové plochy přes 120 do 224 cm2</t>
  </si>
  <si>
    <t>-2040744716</t>
  </si>
  <si>
    <t>https://podminky.urs.cz/item/CS_URS_2023_01/762713121</t>
  </si>
  <si>
    <t>"A - Sloupek 140/140 mm"3*2,50</t>
  </si>
  <si>
    <t>"A - Sloupek 140/140 mm"3*2,80</t>
  </si>
  <si>
    <t>"B - Vaznice 140/140 mm"(2*5,60+2*3,50)</t>
  </si>
  <si>
    <t>"D - Krokev 80/160 mm"9*4,20</t>
  </si>
  <si>
    <t>"E - Pásek 140/140 mm"6*2*1,10</t>
  </si>
  <si>
    <t>78</t>
  </si>
  <si>
    <t>60512130</t>
  </si>
  <si>
    <t>hranol stavební řezivo průřezu do 224cm2 do dl 6m</t>
  </si>
  <si>
    <t>-1184505508</t>
  </si>
  <si>
    <t>"A - Sloupek 140/140 mm"3*2,50*0,14*0,14</t>
  </si>
  <si>
    <t>"A - Sloupek 140/140 mm"3*2,80*0,14*0,14</t>
  </si>
  <si>
    <t>"B - Vaznice 140/140 mm"(2*5,60+2*3,50)*0,14*0,14</t>
  </si>
  <si>
    <t>"D - Krokev 80/160 mm"9*4,20*0,08*0,16</t>
  </si>
  <si>
    <t>"E - Pásek 140/140 mm"6*2*1,10*0,14*0,14</t>
  </si>
  <si>
    <t>1,412*1,08 'Přepočtené koeficientem množství</t>
  </si>
  <si>
    <t>79</t>
  </si>
  <si>
    <t>762795000</t>
  </si>
  <si>
    <t>Spojovací prostředky prostorových vázaných konstrukcí hřebíky, svory, fixační prkna</t>
  </si>
  <si>
    <t>305367743</t>
  </si>
  <si>
    <t>https://podminky.urs.cz/item/CS_URS_2023_01/762795000</t>
  </si>
  <si>
    <t>80</t>
  </si>
  <si>
    <t>998762101</t>
  </si>
  <si>
    <t>Přesun hmot pro konstrukce tesařské stanovený z hmotnosti přesunovaného materiálu vodorovná dopravní vzdálenost do 50 m v objektech výšky do 6 m</t>
  </si>
  <si>
    <t>372774190</t>
  </si>
  <si>
    <t>https://podminky.urs.cz/item/CS_URS_2023_01/998762101</t>
  </si>
  <si>
    <t>764</t>
  </si>
  <si>
    <t>Konstrukce klempířské</t>
  </si>
  <si>
    <t>81</t>
  </si>
  <si>
    <t>764212634</t>
  </si>
  <si>
    <t>Oplechování střešních prvků z pozinkovaného plechu s povrchovou úpravou štítu závětrnou lištou rš 330 mm</t>
  </si>
  <si>
    <t>-670112876</t>
  </si>
  <si>
    <t>https://podminky.urs.cz/item/CS_URS_2023_01/764212634</t>
  </si>
  <si>
    <t>2*4,20+5,60</t>
  </si>
  <si>
    <t>82</t>
  </si>
  <si>
    <t>764212664</t>
  </si>
  <si>
    <t>Oplechování střešních prvků z pozinkovaného plechu s povrchovou úpravou okapu střechy rovné okapovým plechem rš 330 mm</t>
  </si>
  <si>
    <t>2134160626</t>
  </si>
  <si>
    <t>https://podminky.urs.cz/item/CS_URS_2023_01/764212664</t>
  </si>
  <si>
    <t>83</t>
  </si>
  <si>
    <t>764511601</t>
  </si>
  <si>
    <t>Žlab podokapní z pozinkovaného plechu s povrchovou úpravou včetně háků a čel půlkruhový do rš 280 mm</t>
  </si>
  <si>
    <t>-816596875</t>
  </si>
  <si>
    <t>https://podminky.urs.cz/item/CS_URS_2023_01/764511601</t>
  </si>
  <si>
    <t>84</t>
  </si>
  <si>
    <t>764511641</t>
  </si>
  <si>
    <t>Žlab podokapní z pozinkovaného plechu s povrchovou úpravou včetně háků a čel kotlík oválný (trychtýřový), rš žlabu/průměr svodu do 250/90 mm</t>
  </si>
  <si>
    <t>998520399</t>
  </si>
  <si>
    <t>https://podminky.urs.cz/item/CS_URS_2023_01/764511641</t>
  </si>
  <si>
    <t>85</t>
  </si>
  <si>
    <t>764518401</t>
  </si>
  <si>
    <t>Svod z pozinkovaného plechu včetně objímek, kolen a odskoků hranatý, o straně 80 mm</t>
  </si>
  <si>
    <t>-1463383457</t>
  </si>
  <si>
    <t>https://podminky.urs.cz/item/CS_URS_2023_01/764518401</t>
  </si>
  <si>
    <t>86</t>
  </si>
  <si>
    <t>998764101</t>
  </si>
  <si>
    <t>Přesun hmot pro konstrukce klempířské stanovený z hmotnosti přesunovaného materiálu vodorovná dopravní vzdálenost do 50 m v objektech výšky do 6 m</t>
  </si>
  <si>
    <t>-377087358</t>
  </si>
  <si>
    <t>https://podminky.urs.cz/item/CS_URS_2023_01/998764101</t>
  </si>
  <si>
    <t>783</t>
  </si>
  <si>
    <t>Dokončovací práce - nátěry</t>
  </si>
  <si>
    <t>87</t>
  </si>
  <si>
    <t>783218111</t>
  </si>
  <si>
    <t>Lazurovací nátěr tesařských konstrukcí dvojnásobný syntetický</t>
  </si>
  <si>
    <t>-1214710614</t>
  </si>
  <si>
    <t>https://podminky.urs.cz/item/CS_URS_2023_01/783218111</t>
  </si>
  <si>
    <t>"podhled palubky"4,20*5,60</t>
  </si>
  <si>
    <t>"A - Sloupek 140/140 mm"3*2,50*0,14*4</t>
  </si>
  <si>
    <t>"A - Sloupek 140/140 mm"3*2,80*0,14*4</t>
  </si>
  <si>
    <t>"B - Vaznice 140/140 mm"(2*5,60+2*3,50)*0,14*4</t>
  </si>
  <si>
    <t>"C - Kleština 50/160 mm"3*2*3,50*(0,05+0,16)*2</t>
  </si>
  <si>
    <t>"D - Krokev 80/160 mm"9*4,20*(0,08+2*0,16)</t>
  </si>
  <si>
    <t>"E - Pásek 140/140 mm"6*2*1,10*0,14*4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</si>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</sst>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3" TargetMode="External" /><Relationship Id="rId2" Type="http://schemas.openxmlformats.org/officeDocument/2006/relationships/hyperlink" Target="https://podminky.urs.cz/item/CS_URS_2023_01/113106125" TargetMode="External" /><Relationship Id="rId3" Type="http://schemas.openxmlformats.org/officeDocument/2006/relationships/hyperlink" Target="https://podminky.urs.cz/item/CS_URS_2023_01/113202111" TargetMode="External" /><Relationship Id="rId4" Type="http://schemas.openxmlformats.org/officeDocument/2006/relationships/hyperlink" Target="https://podminky.urs.cz/item/CS_URS_2023_01/113204111" TargetMode="External" /><Relationship Id="rId5" Type="http://schemas.openxmlformats.org/officeDocument/2006/relationships/hyperlink" Target="https://podminky.urs.cz/item/CS_URS_2023_01/122151101" TargetMode="External" /><Relationship Id="rId6" Type="http://schemas.openxmlformats.org/officeDocument/2006/relationships/hyperlink" Target="https://podminky.urs.cz/item/CS_URS_2023_01/133112811" TargetMode="External" /><Relationship Id="rId7" Type="http://schemas.openxmlformats.org/officeDocument/2006/relationships/hyperlink" Target="https://podminky.urs.cz/item/CS_URS_2023_01/460161113" TargetMode="External" /><Relationship Id="rId8" Type="http://schemas.openxmlformats.org/officeDocument/2006/relationships/hyperlink" Target="https://podminky.urs.cz/item/CS_URS_2023_01/162751117" TargetMode="External" /><Relationship Id="rId9" Type="http://schemas.openxmlformats.org/officeDocument/2006/relationships/hyperlink" Target="https://podminky.urs.cz/item/CS_URS_2023_01/162751119" TargetMode="External" /><Relationship Id="rId10" Type="http://schemas.openxmlformats.org/officeDocument/2006/relationships/hyperlink" Target="https://podminky.urs.cz/item/CS_URS_2023_01/181951112" TargetMode="External" /><Relationship Id="rId11" Type="http://schemas.openxmlformats.org/officeDocument/2006/relationships/hyperlink" Target="https://podminky.urs.cz/item/CS_URS_2023_01/275313711" TargetMode="External" /><Relationship Id="rId12" Type="http://schemas.openxmlformats.org/officeDocument/2006/relationships/hyperlink" Target="https://podminky.urs.cz/item/CS_URS_2023_01/275351121" TargetMode="External" /><Relationship Id="rId13" Type="http://schemas.openxmlformats.org/officeDocument/2006/relationships/hyperlink" Target="https://podminky.urs.cz/item/CS_URS_2023_01/275351122" TargetMode="External" /><Relationship Id="rId14" Type="http://schemas.openxmlformats.org/officeDocument/2006/relationships/hyperlink" Target="https://podminky.urs.cz/item/CS_URS_2023_01/564851011" TargetMode="External" /><Relationship Id="rId15" Type="http://schemas.openxmlformats.org/officeDocument/2006/relationships/hyperlink" Target="https://podminky.urs.cz/item/CS_URS_2023_01/596211120" TargetMode="External" /><Relationship Id="rId16" Type="http://schemas.openxmlformats.org/officeDocument/2006/relationships/hyperlink" Target="https://podminky.urs.cz/item/CS_URS_2023_01/611325121" TargetMode="External" /><Relationship Id="rId17" Type="http://schemas.openxmlformats.org/officeDocument/2006/relationships/hyperlink" Target="https://podminky.urs.cz/item/CS_URS_2023_01/612135101" TargetMode="External" /><Relationship Id="rId18" Type="http://schemas.openxmlformats.org/officeDocument/2006/relationships/hyperlink" Target="https://podminky.urs.cz/item/CS_URS_2023_01/631312141" TargetMode="External" /><Relationship Id="rId19" Type="http://schemas.openxmlformats.org/officeDocument/2006/relationships/hyperlink" Target="https://podminky.urs.cz/item/CS_URS_2023_01/916331112" TargetMode="External" /><Relationship Id="rId20" Type="http://schemas.openxmlformats.org/officeDocument/2006/relationships/hyperlink" Target="https://podminky.urs.cz/item/CS_URS_2023_01/949101111" TargetMode="External" /><Relationship Id="rId21" Type="http://schemas.openxmlformats.org/officeDocument/2006/relationships/hyperlink" Target="https://podminky.urs.cz/item/CS_URS_2023_01/919735122" TargetMode="External" /><Relationship Id="rId22" Type="http://schemas.openxmlformats.org/officeDocument/2006/relationships/hyperlink" Target="https://podminky.urs.cz/item/CS_URS_2023_01/971033151" TargetMode="External" /><Relationship Id="rId23" Type="http://schemas.openxmlformats.org/officeDocument/2006/relationships/hyperlink" Target="https://podminky.urs.cz/item/CS_URS_2023_01/972054241" TargetMode="External" /><Relationship Id="rId24" Type="http://schemas.openxmlformats.org/officeDocument/2006/relationships/hyperlink" Target="https://podminky.urs.cz/item/CS_URS_2023_01/974031132" TargetMode="External" /><Relationship Id="rId25" Type="http://schemas.openxmlformats.org/officeDocument/2006/relationships/hyperlink" Target="https://podminky.urs.cz/item/CS_URS_2023_01/974042557" TargetMode="External" /><Relationship Id="rId26" Type="http://schemas.openxmlformats.org/officeDocument/2006/relationships/hyperlink" Target="https://podminky.urs.cz/item/CS_URS_2023_01/979024441" TargetMode="External" /><Relationship Id="rId27" Type="http://schemas.openxmlformats.org/officeDocument/2006/relationships/hyperlink" Target="https://podminky.urs.cz/item/CS_URS_2023_01/979054451" TargetMode="External" /><Relationship Id="rId28" Type="http://schemas.openxmlformats.org/officeDocument/2006/relationships/hyperlink" Target="https://podminky.urs.cz/item/CS_URS_2023_01/997221611" TargetMode="External" /><Relationship Id="rId29" Type="http://schemas.openxmlformats.org/officeDocument/2006/relationships/hyperlink" Target="https://podminky.urs.cz/item/CS_URS_2023_01/997221561" TargetMode="External" /><Relationship Id="rId30" Type="http://schemas.openxmlformats.org/officeDocument/2006/relationships/hyperlink" Target="https://podminky.urs.cz/item/CS_URS_2023_01/997221569" TargetMode="External" /><Relationship Id="rId31" Type="http://schemas.openxmlformats.org/officeDocument/2006/relationships/hyperlink" Target="https://podminky.urs.cz/item/CS_URS_2023_01/998223011" TargetMode="External" /><Relationship Id="rId32" Type="http://schemas.openxmlformats.org/officeDocument/2006/relationships/hyperlink" Target="https://podminky.urs.cz/item/CS_URS_2023_01/712341559" TargetMode="External" /><Relationship Id="rId33" Type="http://schemas.openxmlformats.org/officeDocument/2006/relationships/hyperlink" Target="https://podminky.urs.cz/item/CS_URS_2023_01/998712101" TargetMode="External" /><Relationship Id="rId34" Type="http://schemas.openxmlformats.org/officeDocument/2006/relationships/hyperlink" Target="https://podminky.urs.cz/item/CS_URS_2023_01/741110052" TargetMode="External" /><Relationship Id="rId35" Type="http://schemas.openxmlformats.org/officeDocument/2006/relationships/hyperlink" Target="https://podminky.urs.cz/item/CS_URS_2023_01/460661111" TargetMode="External" /><Relationship Id="rId36" Type="http://schemas.openxmlformats.org/officeDocument/2006/relationships/hyperlink" Target="https://podminky.urs.cz/item/CS_URS_2023_01/741110511" TargetMode="External" /><Relationship Id="rId37" Type="http://schemas.openxmlformats.org/officeDocument/2006/relationships/hyperlink" Target="https://podminky.urs.cz/item/CS_URS_2023_01/741122122" TargetMode="External" /><Relationship Id="rId38" Type="http://schemas.openxmlformats.org/officeDocument/2006/relationships/hyperlink" Target="https://podminky.urs.cz/item/CS_URS_2023_01/741313082" TargetMode="External" /><Relationship Id="rId39" Type="http://schemas.openxmlformats.org/officeDocument/2006/relationships/hyperlink" Target="https://podminky.urs.cz/item/CS_URS_2023_01/741321003" TargetMode="External" /><Relationship Id="rId40" Type="http://schemas.openxmlformats.org/officeDocument/2006/relationships/hyperlink" Target="https://podminky.urs.cz/item/CS_URS_2023_01/741375002" TargetMode="External" /><Relationship Id="rId41" Type="http://schemas.openxmlformats.org/officeDocument/2006/relationships/hyperlink" Target="https://podminky.urs.cz/item/CS_URS_2023_01/741810001" TargetMode="External" /><Relationship Id="rId42" Type="http://schemas.openxmlformats.org/officeDocument/2006/relationships/hyperlink" Target="https://podminky.urs.cz/item/CS_URS_2023_01/HZS2232" TargetMode="External" /><Relationship Id="rId43" Type="http://schemas.openxmlformats.org/officeDocument/2006/relationships/hyperlink" Target="https://podminky.urs.cz/item/CS_URS_2023_01/998741101" TargetMode="External" /><Relationship Id="rId44" Type="http://schemas.openxmlformats.org/officeDocument/2006/relationships/hyperlink" Target="https://podminky.urs.cz/item/CS_URS_2023_01/762081150" TargetMode="External" /><Relationship Id="rId45" Type="http://schemas.openxmlformats.org/officeDocument/2006/relationships/hyperlink" Target="https://podminky.urs.cz/item/CS_URS_2023_01/762082120" TargetMode="External" /><Relationship Id="rId46" Type="http://schemas.openxmlformats.org/officeDocument/2006/relationships/hyperlink" Target="https://podminky.urs.cz/item/CS_URS_2023_01/762085103" TargetMode="External" /><Relationship Id="rId47" Type="http://schemas.openxmlformats.org/officeDocument/2006/relationships/hyperlink" Target="https://podminky.urs.cz/item/CS_URS_2023_01/762085112" TargetMode="External" /><Relationship Id="rId48" Type="http://schemas.openxmlformats.org/officeDocument/2006/relationships/hyperlink" Target="https://podminky.urs.cz/item/CS_URS_2023_01/762341023" TargetMode="External" /><Relationship Id="rId49" Type="http://schemas.openxmlformats.org/officeDocument/2006/relationships/hyperlink" Target="https://podminky.urs.cz/item/CS_URS_2023_01/762341260" TargetMode="External" /><Relationship Id="rId50" Type="http://schemas.openxmlformats.org/officeDocument/2006/relationships/hyperlink" Target="https://podminky.urs.cz/item/CS_URS_2023_01/762395000" TargetMode="External" /><Relationship Id="rId51" Type="http://schemas.openxmlformats.org/officeDocument/2006/relationships/hyperlink" Target="https://podminky.urs.cz/item/CS_URS_2023_01/762713111" TargetMode="External" /><Relationship Id="rId52" Type="http://schemas.openxmlformats.org/officeDocument/2006/relationships/hyperlink" Target="https://podminky.urs.cz/item/CS_URS_2023_01/762713121" TargetMode="External" /><Relationship Id="rId53" Type="http://schemas.openxmlformats.org/officeDocument/2006/relationships/hyperlink" Target="https://podminky.urs.cz/item/CS_URS_2023_01/762795000" TargetMode="External" /><Relationship Id="rId54" Type="http://schemas.openxmlformats.org/officeDocument/2006/relationships/hyperlink" Target="https://podminky.urs.cz/item/CS_URS_2023_01/998762101" TargetMode="External" /><Relationship Id="rId55" Type="http://schemas.openxmlformats.org/officeDocument/2006/relationships/hyperlink" Target="https://podminky.urs.cz/item/CS_URS_2023_01/764212634" TargetMode="External" /><Relationship Id="rId56" Type="http://schemas.openxmlformats.org/officeDocument/2006/relationships/hyperlink" Target="https://podminky.urs.cz/item/CS_URS_2023_01/764212664" TargetMode="External" /><Relationship Id="rId57" Type="http://schemas.openxmlformats.org/officeDocument/2006/relationships/hyperlink" Target="https://podminky.urs.cz/item/CS_URS_2023_01/764511601" TargetMode="External" /><Relationship Id="rId58" Type="http://schemas.openxmlformats.org/officeDocument/2006/relationships/hyperlink" Target="https://podminky.urs.cz/item/CS_URS_2023_01/764511641" TargetMode="External" /><Relationship Id="rId59" Type="http://schemas.openxmlformats.org/officeDocument/2006/relationships/hyperlink" Target="https://podminky.urs.cz/item/CS_URS_2023_01/764518401" TargetMode="External" /><Relationship Id="rId60" Type="http://schemas.openxmlformats.org/officeDocument/2006/relationships/hyperlink" Target="https://podminky.urs.cz/item/CS_URS_2023_01/998764101" TargetMode="External" /><Relationship Id="rId61" Type="http://schemas.openxmlformats.org/officeDocument/2006/relationships/hyperlink" Target="https://podminky.urs.cz/item/CS_URS_2023_01/783218111" TargetMode="External" /><Relationship Id="rId6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093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SDH Boletice nad Labem – pergola pro sezení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p.č.216, k.ú.Boletice nad Labem, Děčín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31. 1. 2023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Děčín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Vladimír Vidai</v>
      </c>
      <c r="AN49" s="64"/>
      <c r="AO49" s="64"/>
      <c r="AP49" s="64"/>
      <c r="AQ49" s="40"/>
      <c r="AR49" s="44"/>
      <c r="AS49" s="74" t="s">
        <v>55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37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56</v>
      </c>
      <c r="D52" s="87"/>
      <c r="E52" s="87"/>
      <c r="F52" s="87"/>
      <c r="G52" s="87"/>
      <c r="H52" s="88"/>
      <c r="I52" s="89" t="s">
        <v>57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58</v>
      </c>
      <c r="AH52" s="87"/>
      <c r="AI52" s="87"/>
      <c r="AJ52" s="87"/>
      <c r="AK52" s="87"/>
      <c r="AL52" s="87"/>
      <c r="AM52" s="87"/>
      <c r="AN52" s="89" t="s">
        <v>59</v>
      </c>
      <c r="AO52" s="87"/>
      <c r="AP52" s="87"/>
      <c r="AQ52" s="91" t="s">
        <v>60</v>
      </c>
      <c r="AR52" s="44"/>
      <c r="AS52" s="92" t="s">
        <v>61</v>
      </c>
      <c r="AT52" s="93" t="s">
        <v>62</v>
      </c>
      <c r="AU52" s="93" t="s">
        <v>63</v>
      </c>
      <c r="AV52" s="93" t="s">
        <v>64</v>
      </c>
      <c r="AW52" s="93" t="s">
        <v>65</v>
      </c>
      <c r="AX52" s="93" t="s">
        <v>66</v>
      </c>
      <c r="AY52" s="93" t="s">
        <v>67</v>
      </c>
      <c r="AZ52" s="93" t="s">
        <v>68</v>
      </c>
      <c r="BA52" s="93" t="s">
        <v>69</v>
      </c>
      <c r="BB52" s="93" t="s">
        <v>70</v>
      </c>
      <c r="BC52" s="93" t="s">
        <v>71</v>
      </c>
      <c r="BD52" s="94" t="s">
        <v>72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74</v>
      </c>
      <c r="BT54" s="109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24.75" customHeight="1">
      <c r="A55" s="110" t="s">
        <v>78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'093 - SDH Boletice nad La...'!J28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'093 - SDH Boletice nad La...'!P90</f>
        <v>0</v>
      </c>
      <c r="AV55" s="119">
        <f>'093 - SDH Boletice nad La...'!J31</f>
        <v>0</v>
      </c>
      <c r="AW55" s="119">
        <f>'093 - SDH Boletice nad La...'!J32</f>
        <v>0</v>
      </c>
      <c r="AX55" s="119">
        <f>'093 - SDH Boletice nad La...'!J33</f>
        <v>0</v>
      </c>
      <c r="AY55" s="119">
        <f>'093 - SDH Boletice nad La...'!J34</f>
        <v>0</v>
      </c>
      <c r="AZ55" s="119">
        <f>'093 - SDH Boletice nad La...'!F31</f>
        <v>0</v>
      </c>
      <c r="BA55" s="119">
        <f>'093 - SDH Boletice nad La...'!F32</f>
        <v>0</v>
      </c>
      <c r="BB55" s="119">
        <f>'093 - SDH Boletice nad La...'!F33</f>
        <v>0</v>
      </c>
      <c r="BC55" s="119">
        <f>'093 - SDH Boletice nad La...'!F34</f>
        <v>0</v>
      </c>
      <c r="BD55" s="121">
        <f>'093 - SDH Boletice nad La...'!F35</f>
        <v>0</v>
      </c>
      <c r="BE55" s="7"/>
      <c r="BT55" s="122" t="s">
        <v>80</v>
      </c>
      <c r="BU55" s="122" t="s">
        <v>81</v>
      </c>
      <c r="BV55" s="122" t="s">
        <v>76</v>
      </c>
      <c r="BW55" s="122" t="s">
        <v>5</v>
      </c>
      <c r="BX55" s="122" t="s">
        <v>77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EWxwoRExvWATqHZ5pdzbGmRXqD59P9VVphY32N0DiAbwMVnWLPvg1Yt7Q9XTj9BaXrL/CVYvXWfSvGz9D8Tcvw==" hashValue="Xxj8ajk6h4qPb7c8ihl2DyoqOIgilr1/Tz+M4LwqeuF81BvPHp3fWfdGQ77qHmZlqXAWw8YEC8BvE87wqrySh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93 - SDH Boletice nad L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82</v>
      </c>
    </row>
    <row r="4" s="1" customFormat="1" ht="24.96" customHeight="1">
      <c r="B4" s="20"/>
      <c r="D4" s="125" t="s">
        <v>83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31. 1. 2023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27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28</v>
      </c>
      <c r="F13" s="38"/>
      <c r="G13" s="38"/>
      <c r="H13" s="38"/>
      <c r="I13" s="127" t="s">
        <v>29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30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29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32</v>
      </c>
      <c r="E18" s="38"/>
      <c r="F18" s="38"/>
      <c r="G18" s="38"/>
      <c r="H18" s="38"/>
      <c r="I18" s="127" t="s">
        <v>26</v>
      </c>
      <c r="J18" s="130" t="s">
        <v>33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34</v>
      </c>
      <c r="F19" s="38"/>
      <c r="G19" s="38"/>
      <c r="H19" s="38"/>
      <c r="I19" s="127" t="s">
        <v>29</v>
      </c>
      <c r="J19" s="130" t="s">
        <v>35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37</v>
      </c>
      <c r="E21" s="38"/>
      <c r="F21" s="38"/>
      <c r="G21" s="38"/>
      <c r="H21" s="38"/>
      <c r="I21" s="127" t="s">
        <v>26</v>
      </c>
      <c r="J21" s="130" t="str">
        <f>IF('Rekapitulace stavby'!AN19="","",'Rekapitulace stavby'!AN19)</f>
        <v/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tr">
        <f>IF('Rekapitulace stavby'!E20="","",'Rekapitulace stavby'!E20)</f>
        <v xml:space="preserve"> </v>
      </c>
      <c r="F22" s="38"/>
      <c r="G22" s="38"/>
      <c r="H22" s="38"/>
      <c r="I22" s="127" t="s">
        <v>29</v>
      </c>
      <c r="J22" s="130" t="str">
        <f>IF('Rekapitulace stavby'!AN20="","",'Rekapitulace stavby'!AN20)</f>
        <v/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39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2"/>
      <c r="B25" s="133"/>
      <c r="C25" s="132"/>
      <c r="D25" s="132"/>
      <c r="E25" s="134" t="s">
        <v>40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41</v>
      </c>
      <c r="E28" s="38"/>
      <c r="F28" s="38"/>
      <c r="G28" s="38"/>
      <c r="H28" s="38"/>
      <c r="I28" s="38"/>
      <c r="J28" s="138">
        <f>ROUND(J90,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43</v>
      </c>
      <c r="G30" s="38"/>
      <c r="H30" s="38"/>
      <c r="I30" s="139" t="s">
        <v>42</v>
      </c>
      <c r="J30" s="139" t="s">
        <v>44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45</v>
      </c>
      <c r="E31" s="127" t="s">
        <v>46</v>
      </c>
      <c r="F31" s="141">
        <f>ROUND((SUM(BE90:BE329)),  2)</f>
        <v>0</v>
      </c>
      <c r="G31" s="38"/>
      <c r="H31" s="38"/>
      <c r="I31" s="142">
        <v>0.20999999999999999</v>
      </c>
      <c r="J31" s="141">
        <f>ROUND(((SUM(BE90:BE329))*I31),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47</v>
      </c>
      <c r="F32" s="141">
        <f>ROUND((SUM(BF90:BF329)),  2)</f>
        <v>0</v>
      </c>
      <c r="G32" s="38"/>
      <c r="H32" s="38"/>
      <c r="I32" s="142">
        <v>0.14999999999999999</v>
      </c>
      <c r="J32" s="141">
        <f>ROUND(((SUM(BF90:BF329))*I32),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48</v>
      </c>
      <c r="F33" s="141">
        <f>ROUND((SUM(BG90:BG329)),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49</v>
      </c>
      <c r="F34" s="141">
        <f>ROUND((SUM(BH90:BH329)),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50</v>
      </c>
      <c r="F35" s="141">
        <f>ROUND((SUM(BI90:BI329)),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51</v>
      </c>
      <c r="E37" s="145"/>
      <c r="F37" s="145"/>
      <c r="G37" s="146" t="s">
        <v>52</v>
      </c>
      <c r="H37" s="147" t="s">
        <v>53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84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SDH Boletice nad Labem – pergola pro sezení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>p.č.216, k.ú.Boletice nad Labem, Děčín</v>
      </c>
      <c r="G48" s="40"/>
      <c r="H48" s="40"/>
      <c r="I48" s="32" t="s">
        <v>23</v>
      </c>
      <c r="J48" s="72" t="str">
        <f>IF(J10="","",J10)</f>
        <v>31. 1. 2023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>Statutární město Děčín</v>
      </c>
      <c r="G50" s="40"/>
      <c r="H50" s="40"/>
      <c r="I50" s="32" t="s">
        <v>32</v>
      </c>
      <c r="J50" s="36" t="str">
        <f>E19</f>
        <v>Vladimír Vidai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30</v>
      </c>
      <c r="D51" s="40"/>
      <c r="E51" s="40"/>
      <c r="F51" s="27" t="str">
        <f>IF(E16="","",E16)</f>
        <v>Vyplň údaj</v>
      </c>
      <c r="G51" s="40"/>
      <c r="H51" s="40"/>
      <c r="I51" s="32" t="s">
        <v>37</v>
      </c>
      <c r="J51" s="36" t="str">
        <f>E22</f>
        <v xml:space="preserve"> 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85</v>
      </c>
      <c r="D53" s="155"/>
      <c r="E53" s="155"/>
      <c r="F53" s="155"/>
      <c r="G53" s="155"/>
      <c r="H53" s="155"/>
      <c r="I53" s="155"/>
      <c r="J53" s="156" t="s">
        <v>86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73</v>
      </c>
      <c r="D55" s="40"/>
      <c r="E55" s="40"/>
      <c r="F55" s="40"/>
      <c r="G55" s="40"/>
      <c r="H55" s="40"/>
      <c r="I55" s="40"/>
      <c r="J55" s="102">
        <f>J90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87</v>
      </c>
    </row>
    <row r="56" s="9" customFormat="1" ht="24.96" customHeight="1">
      <c r="A56" s="9"/>
      <c r="B56" s="158"/>
      <c r="C56" s="159"/>
      <c r="D56" s="160" t="s">
        <v>88</v>
      </c>
      <c r="E56" s="161"/>
      <c r="F56" s="161"/>
      <c r="G56" s="161"/>
      <c r="H56" s="161"/>
      <c r="I56" s="161"/>
      <c r="J56" s="162">
        <f>J91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89</v>
      </c>
      <c r="E57" s="167"/>
      <c r="F57" s="167"/>
      <c r="G57" s="167"/>
      <c r="H57" s="167"/>
      <c r="I57" s="167"/>
      <c r="J57" s="168">
        <f>J92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90</v>
      </c>
      <c r="E58" s="167"/>
      <c r="F58" s="167"/>
      <c r="G58" s="167"/>
      <c r="H58" s="167"/>
      <c r="I58" s="167"/>
      <c r="J58" s="168">
        <f>J121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91</v>
      </c>
      <c r="E59" s="167"/>
      <c r="F59" s="167"/>
      <c r="G59" s="167"/>
      <c r="H59" s="167"/>
      <c r="I59" s="167"/>
      <c r="J59" s="168">
        <f>J130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92</v>
      </c>
      <c r="E60" s="167"/>
      <c r="F60" s="167"/>
      <c r="G60" s="167"/>
      <c r="H60" s="167"/>
      <c r="I60" s="167"/>
      <c r="J60" s="168">
        <f>J140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4"/>
      <c r="C61" s="165"/>
      <c r="D61" s="166" t="s">
        <v>93</v>
      </c>
      <c r="E61" s="167"/>
      <c r="F61" s="167"/>
      <c r="G61" s="167"/>
      <c r="H61" s="167"/>
      <c r="I61" s="167"/>
      <c r="J61" s="168">
        <f>J147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94</v>
      </c>
      <c r="E62" s="167"/>
      <c r="F62" s="167"/>
      <c r="G62" s="167"/>
      <c r="H62" s="167"/>
      <c r="I62" s="167"/>
      <c r="J62" s="168">
        <f>J153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95</v>
      </c>
      <c r="E63" s="167"/>
      <c r="F63" s="167"/>
      <c r="G63" s="167"/>
      <c r="H63" s="167"/>
      <c r="I63" s="167"/>
      <c r="J63" s="168">
        <f>J159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96</v>
      </c>
      <c r="E64" s="167"/>
      <c r="F64" s="167"/>
      <c r="G64" s="167"/>
      <c r="H64" s="167"/>
      <c r="I64" s="167"/>
      <c r="J64" s="168">
        <f>J163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97</v>
      </c>
      <c r="E65" s="167"/>
      <c r="F65" s="167"/>
      <c r="G65" s="167"/>
      <c r="H65" s="167"/>
      <c r="I65" s="167"/>
      <c r="J65" s="168">
        <f>J184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4"/>
      <c r="C66" s="165"/>
      <c r="D66" s="166" t="s">
        <v>98</v>
      </c>
      <c r="E66" s="167"/>
      <c r="F66" s="167"/>
      <c r="G66" s="167"/>
      <c r="H66" s="167"/>
      <c r="I66" s="167"/>
      <c r="J66" s="168">
        <f>J194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58"/>
      <c r="C67" s="159"/>
      <c r="D67" s="160" t="s">
        <v>99</v>
      </c>
      <c r="E67" s="161"/>
      <c r="F67" s="161"/>
      <c r="G67" s="161"/>
      <c r="H67" s="161"/>
      <c r="I67" s="161"/>
      <c r="J67" s="162">
        <f>J197</f>
        <v>0</v>
      </c>
      <c r="K67" s="159"/>
      <c r="L67" s="16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4"/>
      <c r="C68" s="165"/>
      <c r="D68" s="166" t="s">
        <v>100</v>
      </c>
      <c r="E68" s="167"/>
      <c r="F68" s="167"/>
      <c r="G68" s="167"/>
      <c r="H68" s="167"/>
      <c r="I68" s="167"/>
      <c r="J68" s="168">
        <f>J198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4"/>
      <c r="C69" s="165"/>
      <c r="D69" s="166" t="s">
        <v>101</v>
      </c>
      <c r="E69" s="167"/>
      <c r="F69" s="167"/>
      <c r="G69" s="167"/>
      <c r="H69" s="167"/>
      <c r="I69" s="167"/>
      <c r="J69" s="168">
        <f>J213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4"/>
      <c r="C70" s="165"/>
      <c r="D70" s="166" t="s">
        <v>102</v>
      </c>
      <c r="E70" s="167"/>
      <c r="F70" s="167"/>
      <c r="G70" s="167"/>
      <c r="H70" s="167"/>
      <c r="I70" s="167"/>
      <c r="J70" s="168">
        <f>J245</f>
        <v>0</v>
      </c>
      <c r="K70" s="165"/>
      <c r="L70" s="16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4"/>
      <c r="C71" s="165"/>
      <c r="D71" s="166" t="s">
        <v>103</v>
      </c>
      <c r="E71" s="167"/>
      <c r="F71" s="167"/>
      <c r="G71" s="167"/>
      <c r="H71" s="167"/>
      <c r="I71" s="167"/>
      <c r="J71" s="168">
        <f>J305</f>
        <v>0</v>
      </c>
      <c r="K71" s="165"/>
      <c r="L71" s="16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4"/>
      <c r="C72" s="165"/>
      <c r="D72" s="166" t="s">
        <v>104</v>
      </c>
      <c r="E72" s="167"/>
      <c r="F72" s="167"/>
      <c r="G72" s="167"/>
      <c r="H72" s="167"/>
      <c r="I72" s="167"/>
      <c r="J72" s="168">
        <f>J319</f>
        <v>0</v>
      </c>
      <c r="K72" s="165"/>
      <c r="L72" s="16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2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2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2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105</v>
      </c>
      <c r="D79" s="40"/>
      <c r="E79" s="40"/>
      <c r="F79" s="40"/>
      <c r="G79" s="40"/>
      <c r="H79" s="40"/>
      <c r="I79" s="40"/>
      <c r="J79" s="40"/>
      <c r="K79" s="40"/>
      <c r="L79" s="12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2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2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E7</f>
        <v>SDH Boletice nad Labem – pergola pro sezení</v>
      </c>
      <c r="F82" s="40"/>
      <c r="G82" s="40"/>
      <c r="H82" s="40"/>
      <c r="I82" s="40"/>
      <c r="J82" s="40"/>
      <c r="K82" s="40"/>
      <c r="L82" s="12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2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F10</f>
        <v>p.č.216, k.ú.Boletice nad Labem, Děčín</v>
      </c>
      <c r="G84" s="40"/>
      <c r="H84" s="40"/>
      <c r="I84" s="32" t="s">
        <v>23</v>
      </c>
      <c r="J84" s="72" t="str">
        <f>IF(J10="","",J10)</f>
        <v>31. 1. 2023</v>
      </c>
      <c r="K84" s="40"/>
      <c r="L84" s="12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2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E13</f>
        <v>Statutární město Děčín</v>
      </c>
      <c r="G86" s="40"/>
      <c r="H86" s="40"/>
      <c r="I86" s="32" t="s">
        <v>32</v>
      </c>
      <c r="J86" s="36" t="str">
        <f>E19</f>
        <v>Vladimír Vidai</v>
      </c>
      <c r="K86" s="40"/>
      <c r="L86" s="12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30</v>
      </c>
      <c r="D87" s="40"/>
      <c r="E87" s="40"/>
      <c r="F87" s="27" t="str">
        <f>IF(E16="","",E16)</f>
        <v>Vyplň údaj</v>
      </c>
      <c r="G87" s="40"/>
      <c r="H87" s="40"/>
      <c r="I87" s="32" t="s">
        <v>37</v>
      </c>
      <c r="J87" s="36" t="str">
        <f>E22</f>
        <v xml:space="preserve"> </v>
      </c>
      <c r="K87" s="40"/>
      <c r="L87" s="12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2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0"/>
      <c r="B89" s="171"/>
      <c r="C89" s="172" t="s">
        <v>106</v>
      </c>
      <c r="D89" s="173" t="s">
        <v>60</v>
      </c>
      <c r="E89" s="173" t="s">
        <v>56</v>
      </c>
      <c r="F89" s="173" t="s">
        <v>57</v>
      </c>
      <c r="G89" s="173" t="s">
        <v>107</v>
      </c>
      <c r="H89" s="173" t="s">
        <v>108</v>
      </c>
      <c r="I89" s="173" t="s">
        <v>109</v>
      </c>
      <c r="J89" s="173" t="s">
        <v>86</v>
      </c>
      <c r="K89" s="174" t="s">
        <v>110</v>
      </c>
      <c r="L89" s="175"/>
      <c r="M89" s="92" t="s">
        <v>19</v>
      </c>
      <c r="N89" s="93" t="s">
        <v>45</v>
      </c>
      <c r="O89" s="93" t="s">
        <v>111</v>
      </c>
      <c r="P89" s="93" t="s">
        <v>112</v>
      </c>
      <c r="Q89" s="93" t="s">
        <v>113</v>
      </c>
      <c r="R89" s="93" t="s">
        <v>114</v>
      </c>
      <c r="S89" s="93" t="s">
        <v>115</v>
      </c>
      <c r="T89" s="94" t="s">
        <v>116</v>
      </c>
      <c r="U89" s="170"/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</row>
    <row r="90" s="2" customFormat="1" ht="22.8" customHeight="1">
      <c r="A90" s="38"/>
      <c r="B90" s="39"/>
      <c r="C90" s="99" t="s">
        <v>117</v>
      </c>
      <c r="D90" s="40"/>
      <c r="E90" s="40"/>
      <c r="F90" s="40"/>
      <c r="G90" s="40"/>
      <c r="H90" s="40"/>
      <c r="I90" s="40"/>
      <c r="J90" s="176">
        <f>BK90</f>
        <v>0</v>
      </c>
      <c r="K90" s="40"/>
      <c r="L90" s="44"/>
      <c r="M90" s="95"/>
      <c r="N90" s="177"/>
      <c r="O90" s="96"/>
      <c r="P90" s="178">
        <f>P91+P197</f>
        <v>0</v>
      </c>
      <c r="Q90" s="96"/>
      <c r="R90" s="178">
        <f>R91+R197</f>
        <v>18.35175997</v>
      </c>
      <c r="S90" s="96"/>
      <c r="T90" s="179">
        <f>T91+T197</f>
        <v>5.8444850000000006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74</v>
      </c>
      <c r="AU90" s="17" t="s">
        <v>87</v>
      </c>
      <c r="BK90" s="180">
        <f>BK91+BK197</f>
        <v>0</v>
      </c>
    </row>
    <row r="91" s="12" customFormat="1" ht="25.92" customHeight="1">
      <c r="A91" s="12"/>
      <c r="B91" s="181"/>
      <c r="C91" s="182"/>
      <c r="D91" s="183" t="s">
        <v>74</v>
      </c>
      <c r="E91" s="184" t="s">
        <v>118</v>
      </c>
      <c r="F91" s="184" t="s">
        <v>119</v>
      </c>
      <c r="G91" s="182"/>
      <c r="H91" s="182"/>
      <c r="I91" s="185"/>
      <c r="J91" s="186">
        <f>BK91</f>
        <v>0</v>
      </c>
      <c r="K91" s="182"/>
      <c r="L91" s="187"/>
      <c r="M91" s="188"/>
      <c r="N91" s="189"/>
      <c r="O91" s="189"/>
      <c r="P91" s="190">
        <f>P92+P121+P130+P140+P147+P153+P159+P163+P184+P194</f>
        <v>0</v>
      </c>
      <c r="Q91" s="189"/>
      <c r="R91" s="190">
        <f>R92+R121+R130+R140+R147+R153+R159+R163+R184+R194</f>
        <v>16.49786757</v>
      </c>
      <c r="S91" s="189"/>
      <c r="T91" s="191">
        <f>T92+T121+T130+T140+T147+T153+T159+T163+T184+T194</f>
        <v>5.8444850000000006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2" t="s">
        <v>80</v>
      </c>
      <c r="AT91" s="193" t="s">
        <v>74</v>
      </c>
      <c r="AU91" s="193" t="s">
        <v>75</v>
      </c>
      <c r="AY91" s="192" t="s">
        <v>120</v>
      </c>
      <c r="BK91" s="194">
        <f>BK92+BK121+BK130+BK140+BK147+BK153+BK159+BK163+BK184+BK194</f>
        <v>0</v>
      </c>
    </row>
    <row r="92" s="12" customFormat="1" ht="22.8" customHeight="1">
      <c r="A92" s="12"/>
      <c r="B92" s="181"/>
      <c r="C92" s="182"/>
      <c r="D92" s="183" t="s">
        <v>74</v>
      </c>
      <c r="E92" s="195" t="s">
        <v>80</v>
      </c>
      <c r="F92" s="195" t="s">
        <v>121</v>
      </c>
      <c r="G92" s="182"/>
      <c r="H92" s="182"/>
      <c r="I92" s="185"/>
      <c r="J92" s="196">
        <f>BK92</f>
        <v>0</v>
      </c>
      <c r="K92" s="182"/>
      <c r="L92" s="187"/>
      <c r="M92" s="188"/>
      <c r="N92" s="189"/>
      <c r="O92" s="189"/>
      <c r="P92" s="190">
        <f>SUM(P93:P120)</f>
        <v>0</v>
      </c>
      <c r="Q92" s="189"/>
      <c r="R92" s="190">
        <f>SUM(R93:R120)</f>
        <v>0</v>
      </c>
      <c r="S92" s="189"/>
      <c r="T92" s="191">
        <f>SUM(T93:T120)</f>
        <v>5.6004850000000008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2" t="s">
        <v>80</v>
      </c>
      <c r="AT92" s="193" t="s">
        <v>74</v>
      </c>
      <c r="AU92" s="193" t="s">
        <v>80</v>
      </c>
      <c r="AY92" s="192" t="s">
        <v>120</v>
      </c>
      <c r="BK92" s="194">
        <f>SUM(BK93:BK120)</f>
        <v>0</v>
      </c>
    </row>
    <row r="93" s="2" customFormat="1" ht="37.8" customHeight="1">
      <c r="A93" s="38"/>
      <c r="B93" s="39"/>
      <c r="C93" s="197" t="s">
        <v>80</v>
      </c>
      <c r="D93" s="197" t="s">
        <v>122</v>
      </c>
      <c r="E93" s="198" t="s">
        <v>123</v>
      </c>
      <c r="F93" s="199" t="s">
        <v>124</v>
      </c>
      <c r="G93" s="200" t="s">
        <v>125</v>
      </c>
      <c r="H93" s="201">
        <v>27.120000000000001</v>
      </c>
      <c r="I93" s="202"/>
      <c r="J93" s="203">
        <f>ROUND(I93*H93,2)</f>
        <v>0</v>
      </c>
      <c r="K93" s="199" t="s">
        <v>126</v>
      </c>
      <c r="L93" s="44"/>
      <c r="M93" s="204" t="s">
        <v>19</v>
      </c>
      <c r="N93" s="205" t="s">
        <v>46</v>
      </c>
      <c r="O93" s="84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8" t="s">
        <v>127</v>
      </c>
      <c r="AT93" s="208" t="s">
        <v>122</v>
      </c>
      <c r="AU93" s="208" t="s">
        <v>82</v>
      </c>
      <c r="AY93" s="17" t="s">
        <v>120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7" t="s">
        <v>80</v>
      </c>
      <c r="BK93" s="209">
        <f>ROUND(I93*H93,2)</f>
        <v>0</v>
      </c>
      <c r="BL93" s="17" t="s">
        <v>127</v>
      </c>
      <c r="BM93" s="208" t="s">
        <v>128</v>
      </c>
    </row>
    <row r="94" s="2" customFormat="1">
      <c r="A94" s="38"/>
      <c r="B94" s="39"/>
      <c r="C94" s="40"/>
      <c r="D94" s="210" t="s">
        <v>129</v>
      </c>
      <c r="E94" s="40"/>
      <c r="F94" s="211" t="s">
        <v>130</v>
      </c>
      <c r="G94" s="40"/>
      <c r="H94" s="40"/>
      <c r="I94" s="212"/>
      <c r="J94" s="40"/>
      <c r="K94" s="40"/>
      <c r="L94" s="44"/>
      <c r="M94" s="213"/>
      <c r="N94" s="214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129</v>
      </c>
      <c r="AU94" s="17" t="s">
        <v>82</v>
      </c>
    </row>
    <row r="95" s="13" customFormat="1">
      <c r="A95" s="13"/>
      <c r="B95" s="215"/>
      <c r="C95" s="216"/>
      <c r="D95" s="217" t="s">
        <v>131</v>
      </c>
      <c r="E95" s="218" t="s">
        <v>19</v>
      </c>
      <c r="F95" s="219" t="s">
        <v>132</v>
      </c>
      <c r="G95" s="216"/>
      <c r="H95" s="220">
        <v>27.120000000000001</v>
      </c>
      <c r="I95" s="221"/>
      <c r="J95" s="216"/>
      <c r="K95" s="216"/>
      <c r="L95" s="222"/>
      <c r="M95" s="223"/>
      <c r="N95" s="224"/>
      <c r="O95" s="224"/>
      <c r="P95" s="224"/>
      <c r="Q95" s="224"/>
      <c r="R95" s="224"/>
      <c r="S95" s="224"/>
      <c r="T95" s="22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6" t="s">
        <v>131</v>
      </c>
      <c r="AU95" s="226" t="s">
        <v>82</v>
      </c>
      <c r="AV95" s="13" t="s">
        <v>82</v>
      </c>
      <c r="AW95" s="13" t="s">
        <v>36</v>
      </c>
      <c r="AX95" s="13" t="s">
        <v>80</v>
      </c>
      <c r="AY95" s="226" t="s">
        <v>120</v>
      </c>
    </row>
    <row r="96" s="2" customFormat="1" ht="37.8" customHeight="1">
      <c r="A96" s="38"/>
      <c r="B96" s="39"/>
      <c r="C96" s="197" t="s">
        <v>82</v>
      </c>
      <c r="D96" s="197" t="s">
        <v>122</v>
      </c>
      <c r="E96" s="198" t="s">
        <v>133</v>
      </c>
      <c r="F96" s="199" t="s">
        <v>134</v>
      </c>
      <c r="G96" s="200" t="s">
        <v>125</v>
      </c>
      <c r="H96" s="201">
        <v>19.213000000000001</v>
      </c>
      <c r="I96" s="202"/>
      <c r="J96" s="203">
        <f>ROUND(I96*H96,2)</f>
        <v>0</v>
      </c>
      <c r="K96" s="199" t="s">
        <v>126</v>
      </c>
      <c r="L96" s="44"/>
      <c r="M96" s="204" t="s">
        <v>19</v>
      </c>
      <c r="N96" s="205" t="s">
        <v>46</v>
      </c>
      <c r="O96" s="84"/>
      <c r="P96" s="206">
        <f>O96*H96</f>
        <v>0</v>
      </c>
      <c r="Q96" s="206">
        <v>0</v>
      </c>
      <c r="R96" s="206">
        <f>Q96*H96</f>
        <v>0</v>
      </c>
      <c r="S96" s="206">
        <v>0.22500000000000001</v>
      </c>
      <c r="T96" s="207">
        <f>S96*H96</f>
        <v>4.3229250000000006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8" t="s">
        <v>127</v>
      </c>
      <c r="AT96" s="208" t="s">
        <v>122</v>
      </c>
      <c r="AU96" s="208" t="s">
        <v>82</v>
      </c>
      <c r="AY96" s="17" t="s">
        <v>120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7" t="s">
        <v>80</v>
      </c>
      <c r="BK96" s="209">
        <f>ROUND(I96*H96,2)</f>
        <v>0</v>
      </c>
      <c r="BL96" s="17" t="s">
        <v>127</v>
      </c>
      <c r="BM96" s="208" t="s">
        <v>135</v>
      </c>
    </row>
    <row r="97" s="2" customFormat="1">
      <c r="A97" s="38"/>
      <c r="B97" s="39"/>
      <c r="C97" s="40"/>
      <c r="D97" s="210" t="s">
        <v>129</v>
      </c>
      <c r="E97" s="40"/>
      <c r="F97" s="211" t="s">
        <v>136</v>
      </c>
      <c r="G97" s="40"/>
      <c r="H97" s="40"/>
      <c r="I97" s="212"/>
      <c r="J97" s="40"/>
      <c r="K97" s="40"/>
      <c r="L97" s="44"/>
      <c r="M97" s="213"/>
      <c r="N97" s="214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82</v>
      </c>
    </row>
    <row r="98" s="2" customFormat="1" ht="24.15" customHeight="1">
      <c r="A98" s="38"/>
      <c r="B98" s="39"/>
      <c r="C98" s="197" t="s">
        <v>137</v>
      </c>
      <c r="D98" s="197" t="s">
        <v>122</v>
      </c>
      <c r="E98" s="198" t="s">
        <v>138</v>
      </c>
      <c r="F98" s="199" t="s">
        <v>139</v>
      </c>
      <c r="G98" s="200" t="s">
        <v>140</v>
      </c>
      <c r="H98" s="201">
        <v>6.2320000000000002</v>
      </c>
      <c r="I98" s="202"/>
      <c r="J98" s="203">
        <f>ROUND(I98*H98,2)</f>
        <v>0</v>
      </c>
      <c r="K98" s="199" t="s">
        <v>126</v>
      </c>
      <c r="L98" s="44"/>
      <c r="M98" s="204" t="s">
        <v>19</v>
      </c>
      <c r="N98" s="205" t="s">
        <v>46</v>
      </c>
      <c r="O98" s="84"/>
      <c r="P98" s="206">
        <f>O98*H98</f>
        <v>0</v>
      </c>
      <c r="Q98" s="206">
        <v>0</v>
      </c>
      <c r="R98" s="206">
        <f>Q98*H98</f>
        <v>0</v>
      </c>
      <c r="S98" s="206">
        <v>0.20499999999999999</v>
      </c>
      <c r="T98" s="207">
        <f>S98*H98</f>
        <v>1.27756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8" t="s">
        <v>127</v>
      </c>
      <c r="AT98" s="208" t="s">
        <v>122</v>
      </c>
      <c r="AU98" s="208" t="s">
        <v>82</v>
      </c>
      <c r="AY98" s="17" t="s">
        <v>120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7" t="s">
        <v>80</v>
      </c>
      <c r="BK98" s="209">
        <f>ROUND(I98*H98,2)</f>
        <v>0</v>
      </c>
      <c r="BL98" s="17" t="s">
        <v>127</v>
      </c>
      <c r="BM98" s="208" t="s">
        <v>141</v>
      </c>
    </row>
    <row r="99" s="2" customFormat="1">
      <c r="A99" s="38"/>
      <c r="B99" s="39"/>
      <c r="C99" s="40"/>
      <c r="D99" s="210" t="s">
        <v>129</v>
      </c>
      <c r="E99" s="40"/>
      <c r="F99" s="211" t="s">
        <v>142</v>
      </c>
      <c r="G99" s="40"/>
      <c r="H99" s="40"/>
      <c r="I99" s="212"/>
      <c r="J99" s="40"/>
      <c r="K99" s="40"/>
      <c r="L99" s="44"/>
      <c r="M99" s="213"/>
      <c r="N99" s="21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82</v>
      </c>
    </row>
    <row r="100" s="2" customFormat="1" ht="24.15" customHeight="1">
      <c r="A100" s="38"/>
      <c r="B100" s="39"/>
      <c r="C100" s="197" t="s">
        <v>127</v>
      </c>
      <c r="D100" s="197" t="s">
        <v>122</v>
      </c>
      <c r="E100" s="198" t="s">
        <v>143</v>
      </c>
      <c r="F100" s="199" t="s">
        <v>144</v>
      </c>
      <c r="G100" s="200" t="s">
        <v>140</v>
      </c>
      <c r="H100" s="201">
        <v>11.300000000000001</v>
      </c>
      <c r="I100" s="202"/>
      <c r="J100" s="203">
        <f>ROUND(I100*H100,2)</f>
        <v>0</v>
      </c>
      <c r="K100" s="199" t="s">
        <v>126</v>
      </c>
      <c r="L100" s="44"/>
      <c r="M100" s="204" t="s">
        <v>19</v>
      </c>
      <c r="N100" s="205" t="s">
        <v>46</v>
      </c>
      <c r="O100" s="84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8" t="s">
        <v>127</v>
      </c>
      <c r="AT100" s="208" t="s">
        <v>122</v>
      </c>
      <c r="AU100" s="208" t="s">
        <v>82</v>
      </c>
      <c r="AY100" s="17" t="s">
        <v>120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7" t="s">
        <v>80</v>
      </c>
      <c r="BK100" s="209">
        <f>ROUND(I100*H100,2)</f>
        <v>0</v>
      </c>
      <c r="BL100" s="17" t="s">
        <v>127</v>
      </c>
      <c r="BM100" s="208" t="s">
        <v>145</v>
      </c>
    </row>
    <row r="101" s="2" customFormat="1">
      <c r="A101" s="38"/>
      <c r="B101" s="39"/>
      <c r="C101" s="40"/>
      <c r="D101" s="210" t="s">
        <v>129</v>
      </c>
      <c r="E101" s="40"/>
      <c r="F101" s="211" t="s">
        <v>146</v>
      </c>
      <c r="G101" s="40"/>
      <c r="H101" s="40"/>
      <c r="I101" s="212"/>
      <c r="J101" s="40"/>
      <c r="K101" s="40"/>
      <c r="L101" s="44"/>
      <c r="M101" s="213"/>
      <c r="N101" s="214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129</v>
      </c>
      <c r="AU101" s="17" t="s">
        <v>82</v>
      </c>
    </row>
    <row r="102" s="2" customFormat="1" ht="21.75" customHeight="1">
      <c r="A102" s="38"/>
      <c r="B102" s="39"/>
      <c r="C102" s="197" t="s">
        <v>147</v>
      </c>
      <c r="D102" s="197" t="s">
        <v>122</v>
      </c>
      <c r="E102" s="198" t="s">
        <v>148</v>
      </c>
      <c r="F102" s="199" t="s">
        <v>149</v>
      </c>
      <c r="G102" s="200" t="s">
        <v>150</v>
      </c>
      <c r="H102" s="201">
        <v>9.2669999999999995</v>
      </c>
      <c r="I102" s="202"/>
      <c r="J102" s="203">
        <f>ROUND(I102*H102,2)</f>
        <v>0</v>
      </c>
      <c r="K102" s="199" t="s">
        <v>126</v>
      </c>
      <c r="L102" s="44"/>
      <c r="M102" s="204" t="s">
        <v>19</v>
      </c>
      <c r="N102" s="205" t="s">
        <v>46</v>
      </c>
      <c r="O102" s="84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8" t="s">
        <v>127</v>
      </c>
      <c r="AT102" s="208" t="s">
        <v>122</v>
      </c>
      <c r="AU102" s="208" t="s">
        <v>82</v>
      </c>
      <c r="AY102" s="17" t="s">
        <v>120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7" t="s">
        <v>80</v>
      </c>
      <c r="BK102" s="209">
        <f>ROUND(I102*H102,2)</f>
        <v>0</v>
      </c>
      <c r="BL102" s="17" t="s">
        <v>127</v>
      </c>
      <c r="BM102" s="208" t="s">
        <v>151</v>
      </c>
    </row>
    <row r="103" s="2" customFormat="1">
      <c r="A103" s="38"/>
      <c r="B103" s="39"/>
      <c r="C103" s="40"/>
      <c r="D103" s="210" t="s">
        <v>129</v>
      </c>
      <c r="E103" s="40"/>
      <c r="F103" s="211" t="s">
        <v>152</v>
      </c>
      <c r="G103" s="40"/>
      <c r="H103" s="40"/>
      <c r="I103" s="212"/>
      <c r="J103" s="40"/>
      <c r="K103" s="40"/>
      <c r="L103" s="44"/>
      <c r="M103" s="213"/>
      <c r="N103" s="21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129</v>
      </c>
      <c r="AU103" s="17" t="s">
        <v>82</v>
      </c>
    </row>
    <row r="104" s="13" customFormat="1">
      <c r="A104" s="13"/>
      <c r="B104" s="215"/>
      <c r="C104" s="216"/>
      <c r="D104" s="217" t="s">
        <v>131</v>
      </c>
      <c r="E104" s="218" t="s">
        <v>19</v>
      </c>
      <c r="F104" s="219" t="s">
        <v>153</v>
      </c>
      <c r="G104" s="216"/>
      <c r="H104" s="220">
        <v>9.2669999999999995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131</v>
      </c>
      <c r="AU104" s="226" t="s">
        <v>82</v>
      </c>
      <c r="AV104" s="13" t="s">
        <v>82</v>
      </c>
      <c r="AW104" s="13" t="s">
        <v>36</v>
      </c>
      <c r="AX104" s="13" t="s">
        <v>80</v>
      </c>
      <c r="AY104" s="226" t="s">
        <v>120</v>
      </c>
    </row>
    <row r="105" s="2" customFormat="1" ht="24.15" customHeight="1">
      <c r="A105" s="38"/>
      <c r="B105" s="39"/>
      <c r="C105" s="197" t="s">
        <v>154</v>
      </c>
      <c r="D105" s="197" t="s">
        <v>122</v>
      </c>
      <c r="E105" s="198" t="s">
        <v>155</v>
      </c>
      <c r="F105" s="199" t="s">
        <v>156</v>
      </c>
      <c r="G105" s="200" t="s">
        <v>150</v>
      </c>
      <c r="H105" s="201">
        <v>0.67200000000000004</v>
      </c>
      <c r="I105" s="202"/>
      <c r="J105" s="203">
        <f>ROUND(I105*H105,2)</f>
        <v>0</v>
      </c>
      <c r="K105" s="199" t="s">
        <v>126</v>
      </c>
      <c r="L105" s="44"/>
      <c r="M105" s="204" t="s">
        <v>19</v>
      </c>
      <c r="N105" s="205" t="s">
        <v>46</v>
      </c>
      <c r="O105" s="84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8" t="s">
        <v>127</v>
      </c>
      <c r="AT105" s="208" t="s">
        <v>122</v>
      </c>
      <c r="AU105" s="208" t="s">
        <v>82</v>
      </c>
      <c r="AY105" s="17" t="s">
        <v>120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7" t="s">
        <v>80</v>
      </c>
      <c r="BK105" s="209">
        <f>ROUND(I105*H105,2)</f>
        <v>0</v>
      </c>
      <c r="BL105" s="17" t="s">
        <v>127</v>
      </c>
      <c r="BM105" s="208" t="s">
        <v>157</v>
      </c>
    </row>
    <row r="106" s="2" customFormat="1">
      <c r="A106" s="38"/>
      <c r="B106" s="39"/>
      <c r="C106" s="40"/>
      <c r="D106" s="210" t="s">
        <v>129</v>
      </c>
      <c r="E106" s="40"/>
      <c r="F106" s="211" t="s">
        <v>158</v>
      </c>
      <c r="G106" s="40"/>
      <c r="H106" s="40"/>
      <c r="I106" s="212"/>
      <c r="J106" s="40"/>
      <c r="K106" s="40"/>
      <c r="L106" s="44"/>
      <c r="M106" s="213"/>
      <c r="N106" s="214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129</v>
      </c>
      <c r="AU106" s="17" t="s">
        <v>82</v>
      </c>
    </row>
    <row r="107" s="13" customFormat="1">
      <c r="A107" s="13"/>
      <c r="B107" s="215"/>
      <c r="C107" s="216"/>
      <c r="D107" s="217" t="s">
        <v>131</v>
      </c>
      <c r="E107" s="218" t="s">
        <v>19</v>
      </c>
      <c r="F107" s="219" t="s">
        <v>159</v>
      </c>
      <c r="G107" s="216"/>
      <c r="H107" s="220">
        <v>0.67200000000000004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6" t="s">
        <v>131</v>
      </c>
      <c r="AU107" s="226" t="s">
        <v>82</v>
      </c>
      <c r="AV107" s="13" t="s">
        <v>82</v>
      </c>
      <c r="AW107" s="13" t="s">
        <v>36</v>
      </c>
      <c r="AX107" s="13" t="s">
        <v>80</v>
      </c>
      <c r="AY107" s="226" t="s">
        <v>120</v>
      </c>
    </row>
    <row r="108" s="2" customFormat="1" ht="37.8" customHeight="1">
      <c r="A108" s="38"/>
      <c r="B108" s="39"/>
      <c r="C108" s="197" t="s">
        <v>160</v>
      </c>
      <c r="D108" s="197" t="s">
        <v>122</v>
      </c>
      <c r="E108" s="198" t="s">
        <v>161</v>
      </c>
      <c r="F108" s="199" t="s">
        <v>162</v>
      </c>
      <c r="G108" s="200" t="s">
        <v>140</v>
      </c>
      <c r="H108" s="201">
        <v>3</v>
      </c>
      <c r="I108" s="202"/>
      <c r="J108" s="203">
        <f>ROUND(I108*H108,2)</f>
        <v>0</v>
      </c>
      <c r="K108" s="199" t="s">
        <v>126</v>
      </c>
      <c r="L108" s="44"/>
      <c r="M108" s="204" t="s">
        <v>19</v>
      </c>
      <c r="N108" s="205" t="s">
        <v>46</v>
      </c>
      <c r="O108" s="84"/>
      <c r="P108" s="206">
        <f>O108*H108</f>
        <v>0</v>
      </c>
      <c r="Q108" s="206">
        <v>0</v>
      </c>
      <c r="R108" s="206">
        <f>Q108*H108</f>
        <v>0</v>
      </c>
      <c r="S108" s="206">
        <v>0</v>
      </c>
      <c r="T108" s="207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8" t="s">
        <v>127</v>
      </c>
      <c r="AT108" s="208" t="s">
        <v>122</v>
      </c>
      <c r="AU108" s="208" t="s">
        <v>82</v>
      </c>
      <c r="AY108" s="17" t="s">
        <v>120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7" t="s">
        <v>80</v>
      </c>
      <c r="BK108" s="209">
        <f>ROUND(I108*H108,2)</f>
        <v>0</v>
      </c>
      <c r="BL108" s="17" t="s">
        <v>127</v>
      </c>
      <c r="BM108" s="208" t="s">
        <v>163</v>
      </c>
    </row>
    <row r="109" s="2" customFormat="1">
      <c r="A109" s="38"/>
      <c r="B109" s="39"/>
      <c r="C109" s="40"/>
      <c r="D109" s="210" t="s">
        <v>129</v>
      </c>
      <c r="E109" s="40"/>
      <c r="F109" s="211" t="s">
        <v>164</v>
      </c>
      <c r="G109" s="40"/>
      <c r="H109" s="40"/>
      <c r="I109" s="212"/>
      <c r="J109" s="40"/>
      <c r="K109" s="40"/>
      <c r="L109" s="44"/>
      <c r="M109" s="213"/>
      <c r="N109" s="214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129</v>
      </c>
      <c r="AU109" s="17" t="s">
        <v>82</v>
      </c>
    </row>
    <row r="110" s="13" customFormat="1">
      <c r="A110" s="13"/>
      <c r="B110" s="215"/>
      <c r="C110" s="216"/>
      <c r="D110" s="217" t="s">
        <v>131</v>
      </c>
      <c r="E110" s="218" t="s">
        <v>19</v>
      </c>
      <c r="F110" s="219" t="s">
        <v>165</v>
      </c>
      <c r="G110" s="216"/>
      <c r="H110" s="220">
        <v>3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6" t="s">
        <v>131</v>
      </c>
      <c r="AU110" s="226" t="s">
        <v>82</v>
      </c>
      <c r="AV110" s="13" t="s">
        <v>82</v>
      </c>
      <c r="AW110" s="13" t="s">
        <v>36</v>
      </c>
      <c r="AX110" s="13" t="s">
        <v>80</v>
      </c>
      <c r="AY110" s="226" t="s">
        <v>120</v>
      </c>
    </row>
    <row r="111" s="2" customFormat="1" ht="37.8" customHeight="1">
      <c r="A111" s="38"/>
      <c r="B111" s="39"/>
      <c r="C111" s="197" t="s">
        <v>166</v>
      </c>
      <c r="D111" s="197" t="s">
        <v>122</v>
      </c>
      <c r="E111" s="198" t="s">
        <v>167</v>
      </c>
      <c r="F111" s="199" t="s">
        <v>168</v>
      </c>
      <c r="G111" s="200" t="s">
        <v>150</v>
      </c>
      <c r="H111" s="201">
        <v>9.9390000000000001</v>
      </c>
      <c r="I111" s="202"/>
      <c r="J111" s="203">
        <f>ROUND(I111*H111,2)</f>
        <v>0</v>
      </c>
      <c r="K111" s="199" t="s">
        <v>126</v>
      </c>
      <c r="L111" s="44"/>
      <c r="M111" s="204" t="s">
        <v>19</v>
      </c>
      <c r="N111" s="205" t="s">
        <v>46</v>
      </c>
      <c r="O111" s="84"/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8" t="s">
        <v>127</v>
      </c>
      <c r="AT111" s="208" t="s">
        <v>122</v>
      </c>
      <c r="AU111" s="208" t="s">
        <v>82</v>
      </c>
      <c r="AY111" s="17" t="s">
        <v>120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7" t="s">
        <v>80</v>
      </c>
      <c r="BK111" s="209">
        <f>ROUND(I111*H111,2)</f>
        <v>0</v>
      </c>
      <c r="BL111" s="17" t="s">
        <v>127</v>
      </c>
      <c r="BM111" s="208" t="s">
        <v>169</v>
      </c>
    </row>
    <row r="112" s="2" customFormat="1">
      <c r="A112" s="38"/>
      <c r="B112" s="39"/>
      <c r="C112" s="40"/>
      <c r="D112" s="210" t="s">
        <v>129</v>
      </c>
      <c r="E112" s="40"/>
      <c r="F112" s="211" t="s">
        <v>170</v>
      </c>
      <c r="G112" s="40"/>
      <c r="H112" s="40"/>
      <c r="I112" s="212"/>
      <c r="J112" s="40"/>
      <c r="K112" s="40"/>
      <c r="L112" s="44"/>
      <c r="M112" s="213"/>
      <c r="N112" s="214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82</v>
      </c>
    </row>
    <row r="113" s="13" customFormat="1">
      <c r="A113" s="13"/>
      <c r="B113" s="215"/>
      <c r="C113" s="216"/>
      <c r="D113" s="217" t="s">
        <v>131</v>
      </c>
      <c r="E113" s="218" t="s">
        <v>19</v>
      </c>
      <c r="F113" s="219" t="s">
        <v>171</v>
      </c>
      <c r="G113" s="216"/>
      <c r="H113" s="220">
        <v>9.9390000000000001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6" t="s">
        <v>131</v>
      </c>
      <c r="AU113" s="226" t="s">
        <v>82</v>
      </c>
      <c r="AV113" s="13" t="s">
        <v>82</v>
      </c>
      <c r="AW113" s="13" t="s">
        <v>36</v>
      </c>
      <c r="AX113" s="13" t="s">
        <v>80</v>
      </c>
      <c r="AY113" s="226" t="s">
        <v>120</v>
      </c>
    </row>
    <row r="114" s="2" customFormat="1" ht="37.8" customHeight="1">
      <c r="A114" s="38"/>
      <c r="B114" s="39"/>
      <c r="C114" s="197" t="s">
        <v>172</v>
      </c>
      <c r="D114" s="197" t="s">
        <v>122</v>
      </c>
      <c r="E114" s="198" t="s">
        <v>173</v>
      </c>
      <c r="F114" s="199" t="s">
        <v>174</v>
      </c>
      <c r="G114" s="200" t="s">
        <v>150</v>
      </c>
      <c r="H114" s="201">
        <v>99.390000000000001</v>
      </c>
      <c r="I114" s="202"/>
      <c r="J114" s="203">
        <f>ROUND(I114*H114,2)</f>
        <v>0</v>
      </c>
      <c r="K114" s="199" t="s">
        <v>126</v>
      </c>
      <c r="L114" s="44"/>
      <c r="M114" s="204" t="s">
        <v>19</v>
      </c>
      <c r="N114" s="205" t="s">
        <v>46</v>
      </c>
      <c r="O114" s="84"/>
      <c r="P114" s="206">
        <f>O114*H114</f>
        <v>0</v>
      </c>
      <c r="Q114" s="206">
        <v>0</v>
      </c>
      <c r="R114" s="206">
        <f>Q114*H114</f>
        <v>0</v>
      </c>
      <c r="S114" s="206">
        <v>0</v>
      </c>
      <c r="T114" s="207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8" t="s">
        <v>127</v>
      </c>
      <c r="AT114" s="208" t="s">
        <v>122</v>
      </c>
      <c r="AU114" s="208" t="s">
        <v>82</v>
      </c>
      <c r="AY114" s="17" t="s">
        <v>120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7" t="s">
        <v>80</v>
      </c>
      <c r="BK114" s="209">
        <f>ROUND(I114*H114,2)</f>
        <v>0</v>
      </c>
      <c r="BL114" s="17" t="s">
        <v>127</v>
      </c>
      <c r="BM114" s="208" t="s">
        <v>175</v>
      </c>
    </row>
    <row r="115" s="2" customFormat="1">
      <c r="A115" s="38"/>
      <c r="B115" s="39"/>
      <c r="C115" s="40"/>
      <c r="D115" s="210" t="s">
        <v>129</v>
      </c>
      <c r="E115" s="40"/>
      <c r="F115" s="211" t="s">
        <v>176</v>
      </c>
      <c r="G115" s="40"/>
      <c r="H115" s="40"/>
      <c r="I115" s="212"/>
      <c r="J115" s="40"/>
      <c r="K115" s="40"/>
      <c r="L115" s="44"/>
      <c r="M115" s="213"/>
      <c r="N115" s="21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129</v>
      </c>
      <c r="AU115" s="17" t="s">
        <v>82</v>
      </c>
    </row>
    <row r="116" s="13" customFormat="1">
      <c r="A116" s="13"/>
      <c r="B116" s="215"/>
      <c r="C116" s="216"/>
      <c r="D116" s="217" t="s">
        <v>131</v>
      </c>
      <c r="E116" s="216"/>
      <c r="F116" s="219" t="s">
        <v>177</v>
      </c>
      <c r="G116" s="216"/>
      <c r="H116" s="220">
        <v>99.390000000000001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131</v>
      </c>
      <c r="AU116" s="226" t="s">
        <v>82</v>
      </c>
      <c r="AV116" s="13" t="s">
        <v>82</v>
      </c>
      <c r="AW116" s="13" t="s">
        <v>4</v>
      </c>
      <c r="AX116" s="13" t="s">
        <v>80</v>
      </c>
      <c r="AY116" s="226" t="s">
        <v>120</v>
      </c>
    </row>
    <row r="117" s="2" customFormat="1" ht="21.75" customHeight="1">
      <c r="A117" s="38"/>
      <c r="B117" s="39"/>
      <c r="C117" s="227" t="s">
        <v>178</v>
      </c>
      <c r="D117" s="227" t="s">
        <v>179</v>
      </c>
      <c r="E117" s="228" t="s">
        <v>180</v>
      </c>
      <c r="F117" s="229" t="s">
        <v>181</v>
      </c>
      <c r="G117" s="230" t="s">
        <v>182</v>
      </c>
      <c r="H117" s="231">
        <v>15.901999999999999</v>
      </c>
      <c r="I117" s="232"/>
      <c r="J117" s="233">
        <f>ROUND(I117*H117,2)</f>
        <v>0</v>
      </c>
      <c r="K117" s="229" t="s">
        <v>126</v>
      </c>
      <c r="L117" s="234"/>
      <c r="M117" s="235" t="s">
        <v>19</v>
      </c>
      <c r="N117" s="236" t="s">
        <v>46</v>
      </c>
      <c r="O117" s="84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8" t="s">
        <v>166</v>
      </c>
      <c r="AT117" s="208" t="s">
        <v>179</v>
      </c>
      <c r="AU117" s="208" t="s">
        <v>82</v>
      </c>
      <c r="AY117" s="17" t="s">
        <v>120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7" t="s">
        <v>80</v>
      </c>
      <c r="BK117" s="209">
        <f>ROUND(I117*H117,2)</f>
        <v>0</v>
      </c>
      <c r="BL117" s="17" t="s">
        <v>127</v>
      </c>
      <c r="BM117" s="208" t="s">
        <v>183</v>
      </c>
    </row>
    <row r="118" s="13" customFormat="1">
      <c r="A118" s="13"/>
      <c r="B118" s="215"/>
      <c r="C118" s="216"/>
      <c r="D118" s="217" t="s">
        <v>131</v>
      </c>
      <c r="E118" s="216"/>
      <c r="F118" s="219" t="s">
        <v>184</v>
      </c>
      <c r="G118" s="216"/>
      <c r="H118" s="220">
        <v>15.901999999999999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131</v>
      </c>
      <c r="AU118" s="226" t="s">
        <v>82</v>
      </c>
      <c r="AV118" s="13" t="s">
        <v>82</v>
      </c>
      <c r="AW118" s="13" t="s">
        <v>4</v>
      </c>
      <c r="AX118" s="13" t="s">
        <v>80</v>
      </c>
      <c r="AY118" s="226" t="s">
        <v>120</v>
      </c>
    </row>
    <row r="119" s="2" customFormat="1" ht="21.75" customHeight="1">
      <c r="A119" s="38"/>
      <c r="B119" s="39"/>
      <c r="C119" s="197" t="s">
        <v>185</v>
      </c>
      <c r="D119" s="197" t="s">
        <v>122</v>
      </c>
      <c r="E119" s="198" t="s">
        <v>186</v>
      </c>
      <c r="F119" s="199" t="s">
        <v>187</v>
      </c>
      <c r="G119" s="200" t="s">
        <v>125</v>
      </c>
      <c r="H119" s="201">
        <v>70.028000000000006</v>
      </c>
      <c r="I119" s="202"/>
      <c r="J119" s="203">
        <f>ROUND(I119*H119,2)</f>
        <v>0</v>
      </c>
      <c r="K119" s="199" t="s">
        <v>126</v>
      </c>
      <c r="L119" s="44"/>
      <c r="M119" s="204" t="s">
        <v>19</v>
      </c>
      <c r="N119" s="205" t="s">
        <v>46</v>
      </c>
      <c r="O119" s="84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8" t="s">
        <v>127</v>
      </c>
      <c r="AT119" s="208" t="s">
        <v>122</v>
      </c>
      <c r="AU119" s="208" t="s">
        <v>82</v>
      </c>
      <c r="AY119" s="17" t="s">
        <v>120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7" t="s">
        <v>80</v>
      </c>
      <c r="BK119" s="209">
        <f>ROUND(I119*H119,2)</f>
        <v>0</v>
      </c>
      <c r="BL119" s="17" t="s">
        <v>127</v>
      </c>
      <c r="BM119" s="208" t="s">
        <v>188</v>
      </c>
    </row>
    <row r="120" s="2" customFormat="1">
      <c r="A120" s="38"/>
      <c r="B120" s="39"/>
      <c r="C120" s="40"/>
      <c r="D120" s="210" t="s">
        <v>129</v>
      </c>
      <c r="E120" s="40"/>
      <c r="F120" s="211" t="s">
        <v>189</v>
      </c>
      <c r="G120" s="40"/>
      <c r="H120" s="40"/>
      <c r="I120" s="212"/>
      <c r="J120" s="40"/>
      <c r="K120" s="40"/>
      <c r="L120" s="44"/>
      <c r="M120" s="213"/>
      <c r="N120" s="214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129</v>
      </c>
      <c r="AU120" s="17" t="s">
        <v>82</v>
      </c>
    </row>
    <row r="121" s="12" customFormat="1" ht="22.8" customHeight="1">
      <c r="A121" s="12"/>
      <c r="B121" s="181"/>
      <c r="C121" s="182"/>
      <c r="D121" s="183" t="s">
        <v>74</v>
      </c>
      <c r="E121" s="195" t="s">
        <v>82</v>
      </c>
      <c r="F121" s="195" t="s">
        <v>190</v>
      </c>
      <c r="G121" s="182"/>
      <c r="H121" s="182"/>
      <c r="I121" s="185"/>
      <c r="J121" s="196">
        <f>BK121</f>
        <v>0</v>
      </c>
      <c r="K121" s="182"/>
      <c r="L121" s="187"/>
      <c r="M121" s="188"/>
      <c r="N121" s="189"/>
      <c r="O121" s="189"/>
      <c r="P121" s="190">
        <f>SUM(P122:P129)</f>
        <v>0</v>
      </c>
      <c r="Q121" s="189"/>
      <c r="R121" s="190">
        <f>SUM(R122:R129)</f>
        <v>2.1692188799999998</v>
      </c>
      <c r="S121" s="189"/>
      <c r="T121" s="191">
        <f>SUM(T122:T129)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2" t="s">
        <v>80</v>
      </c>
      <c r="AT121" s="193" t="s">
        <v>74</v>
      </c>
      <c r="AU121" s="193" t="s">
        <v>80</v>
      </c>
      <c r="AY121" s="192" t="s">
        <v>120</v>
      </c>
      <c r="BK121" s="194">
        <f>SUM(BK122:BK129)</f>
        <v>0</v>
      </c>
    </row>
    <row r="122" s="2" customFormat="1" ht="16.5" customHeight="1">
      <c r="A122" s="38"/>
      <c r="B122" s="39"/>
      <c r="C122" s="197" t="s">
        <v>191</v>
      </c>
      <c r="D122" s="197" t="s">
        <v>122</v>
      </c>
      <c r="E122" s="198" t="s">
        <v>192</v>
      </c>
      <c r="F122" s="199" t="s">
        <v>193</v>
      </c>
      <c r="G122" s="200" t="s">
        <v>150</v>
      </c>
      <c r="H122" s="201">
        <v>0.86399999999999999</v>
      </c>
      <c r="I122" s="202"/>
      <c r="J122" s="203">
        <f>ROUND(I122*H122,2)</f>
        <v>0</v>
      </c>
      <c r="K122" s="199" t="s">
        <v>126</v>
      </c>
      <c r="L122" s="44"/>
      <c r="M122" s="204" t="s">
        <v>19</v>
      </c>
      <c r="N122" s="205" t="s">
        <v>46</v>
      </c>
      <c r="O122" s="84"/>
      <c r="P122" s="206">
        <f>O122*H122</f>
        <v>0</v>
      </c>
      <c r="Q122" s="206">
        <v>2.5018699999999998</v>
      </c>
      <c r="R122" s="206">
        <f>Q122*H122</f>
        <v>2.1616156799999997</v>
      </c>
      <c r="S122" s="206">
        <v>0</v>
      </c>
      <c r="T122" s="20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8" t="s">
        <v>127</v>
      </c>
      <c r="AT122" s="208" t="s">
        <v>122</v>
      </c>
      <c r="AU122" s="208" t="s">
        <v>82</v>
      </c>
      <c r="AY122" s="17" t="s">
        <v>120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7" t="s">
        <v>80</v>
      </c>
      <c r="BK122" s="209">
        <f>ROUND(I122*H122,2)</f>
        <v>0</v>
      </c>
      <c r="BL122" s="17" t="s">
        <v>127</v>
      </c>
      <c r="BM122" s="208" t="s">
        <v>194</v>
      </c>
    </row>
    <row r="123" s="2" customFormat="1">
      <c r="A123" s="38"/>
      <c r="B123" s="39"/>
      <c r="C123" s="40"/>
      <c r="D123" s="210" t="s">
        <v>129</v>
      </c>
      <c r="E123" s="40"/>
      <c r="F123" s="211" t="s">
        <v>195</v>
      </c>
      <c r="G123" s="40"/>
      <c r="H123" s="40"/>
      <c r="I123" s="212"/>
      <c r="J123" s="40"/>
      <c r="K123" s="40"/>
      <c r="L123" s="44"/>
      <c r="M123" s="213"/>
      <c r="N123" s="21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129</v>
      </c>
      <c r="AU123" s="17" t="s">
        <v>82</v>
      </c>
    </row>
    <row r="124" s="13" customFormat="1">
      <c r="A124" s="13"/>
      <c r="B124" s="215"/>
      <c r="C124" s="216"/>
      <c r="D124" s="217" t="s">
        <v>131</v>
      </c>
      <c r="E124" s="218" t="s">
        <v>19</v>
      </c>
      <c r="F124" s="219" t="s">
        <v>196</v>
      </c>
      <c r="G124" s="216"/>
      <c r="H124" s="220">
        <v>0.86399999999999999</v>
      </c>
      <c r="I124" s="221"/>
      <c r="J124" s="216"/>
      <c r="K124" s="216"/>
      <c r="L124" s="222"/>
      <c r="M124" s="223"/>
      <c r="N124" s="224"/>
      <c r="O124" s="224"/>
      <c r="P124" s="224"/>
      <c r="Q124" s="224"/>
      <c r="R124" s="224"/>
      <c r="S124" s="224"/>
      <c r="T124" s="2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131</v>
      </c>
      <c r="AU124" s="226" t="s">
        <v>82</v>
      </c>
      <c r="AV124" s="13" t="s">
        <v>82</v>
      </c>
      <c r="AW124" s="13" t="s">
        <v>36</v>
      </c>
      <c r="AX124" s="13" t="s">
        <v>80</v>
      </c>
      <c r="AY124" s="226" t="s">
        <v>120</v>
      </c>
    </row>
    <row r="125" s="2" customFormat="1" ht="16.5" customHeight="1">
      <c r="A125" s="38"/>
      <c r="B125" s="39"/>
      <c r="C125" s="197" t="s">
        <v>197</v>
      </c>
      <c r="D125" s="197" t="s">
        <v>122</v>
      </c>
      <c r="E125" s="198" t="s">
        <v>198</v>
      </c>
      <c r="F125" s="199" t="s">
        <v>199</v>
      </c>
      <c r="G125" s="200" t="s">
        <v>125</v>
      </c>
      <c r="H125" s="201">
        <v>2.8799999999999999</v>
      </c>
      <c r="I125" s="202"/>
      <c r="J125" s="203">
        <f>ROUND(I125*H125,2)</f>
        <v>0</v>
      </c>
      <c r="K125" s="199" t="s">
        <v>126</v>
      </c>
      <c r="L125" s="44"/>
      <c r="M125" s="204" t="s">
        <v>19</v>
      </c>
      <c r="N125" s="205" t="s">
        <v>46</v>
      </c>
      <c r="O125" s="84"/>
      <c r="P125" s="206">
        <f>O125*H125</f>
        <v>0</v>
      </c>
      <c r="Q125" s="206">
        <v>0.00264</v>
      </c>
      <c r="R125" s="206">
        <f>Q125*H125</f>
        <v>0.0076032000000000001</v>
      </c>
      <c r="S125" s="206">
        <v>0</v>
      </c>
      <c r="T125" s="20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127</v>
      </c>
      <c r="AT125" s="208" t="s">
        <v>122</v>
      </c>
      <c r="AU125" s="208" t="s">
        <v>82</v>
      </c>
      <c r="AY125" s="17" t="s">
        <v>120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7" t="s">
        <v>80</v>
      </c>
      <c r="BK125" s="209">
        <f>ROUND(I125*H125,2)</f>
        <v>0</v>
      </c>
      <c r="BL125" s="17" t="s">
        <v>127</v>
      </c>
      <c r="BM125" s="208" t="s">
        <v>200</v>
      </c>
    </row>
    <row r="126" s="2" customFormat="1">
      <c r="A126" s="38"/>
      <c r="B126" s="39"/>
      <c r="C126" s="40"/>
      <c r="D126" s="210" t="s">
        <v>129</v>
      </c>
      <c r="E126" s="40"/>
      <c r="F126" s="211" t="s">
        <v>201</v>
      </c>
      <c r="G126" s="40"/>
      <c r="H126" s="40"/>
      <c r="I126" s="212"/>
      <c r="J126" s="40"/>
      <c r="K126" s="40"/>
      <c r="L126" s="44"/>
      <c r="M126" s="213"/>
      <c r="N126" s="214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129</v>
      </c>
      <c r="AU126" s="17" t="s">
        <v>82</v>
      </c>
    </row>
    <row r="127" s="13" customFormat="1">
      <c r="A127" s="13"/>
      <c r="B127" s="215"/>
      <c r="C127" s="216"/>
      <c r="D127" s="217" t="s">
        <v>131</v>
      </c>
      <c r="E127" s="218" t="s">
        <v>19</v>
      </c>
      <c r="F127" s="219" t="s">
        <v>202</v>
      </c>
      <c r="G127" s="216"/>
      <c r="H127" s="220">
        <v>2.8799999999999999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6" t="s">
        <v>131</v>
      </c>
      <c r="AU127" s="226" t="s">
        <v>82</v>
      </c>
      <c r="AV127" s="13" t="s">
        <v>82</v>
      </c>
      <c r="AW127" s="13" t="s">
        <v>36</v>
      </c>
      <c r="AX127" s="13" t="s">
        <v>80</v>
      </c>
      <c r="AY127" s="226" t="s">
        <v>120</v>
      </c>
    </row>
    <row r="128" s="2" customFormat="1" ht="16.5" customHeight="1">
      <c r="A128" s="38"/>
      <c r="B128" s="39"/>
      <c r="C128" s="197" t="s">
        <v>203</v>
      </c>
      <c r="D128" s="197" t="s">
        <v>122</v>
      </c>
      <c r="E128" s="198" t="s">
        <v>204</v>
      </c>
      <c r="F128" s="199" t="s">
        <v>205</v>
      </c>
      <c r="G128" s="200" t="s">
        <v>125</v>
      </c>
      <c r="H128" s="201">
        <v>2.8799999999999999</v>
      </c>
      <c r="I128" s="202"/>
      <c r="J128" s="203">
        <f>ROUND(I128*H128,2)</f>
        <v>0</v>
      </c>
      <c r="K128" s="199" t="s">
        <v>126</v>
      </c>
      <c r="L128" s="44"/>
      <c r="M128" s="204" t="s">
        <v>19</v>
      </c>
      <c r="N128" s="205" t="s">
        <v>46</v>
      </c>
      <c r="O128" s="84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8" t="s">
        <v>127</v>
      </c>
      <c r="AT128" s="208" t="s">
        <v>122</v>
      </c>
      <c r="AU128" s="208" t="s">
        <v>82</v>
      </c>
      <c r="AY128" s="17" t="s">
        <v>120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7" t="s">
        <v>80</v>
      </c>
      <c r="BK128" s="209">
        <f>ROUND(I128*H128,2)</f>
        <v>0</v>
      </c>
      <c r="BL128" s="17" t="s">
        <v>127</v>
      </c>
      <c r="BM128" s="208" t="s">
        <v>206</v>
      </c>
    </row>
    <row r="129" s="2" customFormat="1">
      <c r="A129" s="38"/>
      <c r="B129" s="39"/>
      <c r="C129" s="40"/>
      <c r="D129" s="210" t="s">
        <v>129</v>
      </c>
      <c r="E129" s="40"/>
      <c r="F129" s="211" t="s">
        <v>207</v>
      </c>
      <c r="G129" s="40"/>
      <c r="H129" s="40"/>
      <c r="I129" s="212"/>
      <c r="J129" s="40"/>
      <c r="K129" s="40"/>
      <c r="L129" s="44"/>
      <c r="M129" s="213"/>
      <c r="N129" s="214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82</v>
      </c>
    </row>
    <row r="130" s="12" customFormat="1" ht="22.8" customHeight="1">
      <c r="A130" s="12"/>
      <c r="B130" s="181"/>
      <c r="C130" s="182"/>
      <c r="D130" s="183" t="s">
        <v>74</v>
      </c>
      <c r="E130" s="195" t="s">
        <v>147</v>
      </c>
      <c r="F130" s="195" t="s">
        <v>208</v>
      </c>
      <c r="G130" s="182"/>
      <c r="H130" s="182"/>
      <c r="I130" s="185"/>
      <c r="J130" s="196">
        <f>BK130</f>
        <v>0</v>
      </c>
      <c r="K130" s="182"/>
      <c r="L130" s="187"/>
      <c r="M130" s="188"/>
      <c r="N130" s="189"/>
      <c r="O130" s="189"/>
      <c r="P130" s="190">
        <f>SUM(P131:P139)</f>
        <v>0</v>
      </c>
      <c r="Q130" s="189"/>
      <c r="R130" s="190">
        <f>SUM(R131:R139)</f>
        <v>12.69746604</v>
      </c>
      <c r="S130" s="189"/>
      <c r="T130" s="191">
        <f>SUM(T131:T139)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2" t="s">
        <v>80</v>
      </c>
      <c r="AT130" s="193" t="s">
        <v>74</v>
      </c>
      <c r="AU130" s="193" t="s">
        <v>80</v>
      </c>
      <c r="AY130" s="192" t="s">
        <v>120</v>
      </c>
      <c r="BK130" s="194">
        <f>SUM(BK131:BK139)</f>
        <v>0</v>
      </c>
    </row>
    <row r="131" s="2" customFormat="1" ht="21.75" customHeight="1">
      <c r="A131" s="38"/>
      <c r="B131" s="39"/>
      <c r="C131" s="197" t="s">
        <v>8</v>
      </c>
      <c r="D131" s="197" t="s">
        <v>122</v>
      </c>
      <c r="E131" s="198" t="s">
        <v>209</v>
      </c>
      <c r="F131" s="199" t="s">
        <v>210</v>
      </c>
      <c r="G131" s="200" t="s">
        <v>125</v>
      </c>
      <c r="H131" s="201">
        <v>70.028000000000006</v>
      </c>
      <c r="I131" s="202"/>
      <c r="J131" s="203">
        <f>ROUND(I131*H131,2)</f>
        <v>0</v>
      </c>
      <c r="K131" s="199" t="s">
        <v>126</v>
      </c>
      <c r="L131" s="44"/>
      <c r="M131" s="204" t="s">
        <v>19</v>
      </c>
      <c r="N131" s="205" t="s">
        <v>46</v>
      </c>
      <c r="O131" s="84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8" t="s">
        <v>127</v>
      </c>
      <c r="AT131" s="208" t="s">
        <v>122</v>
      </c>
      <c r="AU131" s="208" t="s">
        <v>82</v>
      </c>
      <c r="AY131" s="17" t="s">
        <v>120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7" t="s">
        <v>80</v>
      </c>
      <c r="BK131" s="209">
        <f>ROUND(I131*H131,2)</f>
        <v>0</v>
      </c>
      <c r="BL131" s="17" t="s">
        <v>127</v>
      </c>
      <c r="BM131" s="208" t="s">
        <v>211</v>
      </c>
    </row>
    <row r="132" s="2" customFormat="1">
      <c r="A132" s="38"/>
      <c r="B132" s="39"/>
      <c r="C132" s="40"/>
      <c r="D132" s="210" t="s">
        <v>129</v>
      </c>
      <c r="E132" s="40"/>
      <c r="F132" s="211" t="s">
        <v>212</v>
      </c>
      <c r="G132" s="40"/>
      <c r="H132" s="40"/>
      <c r="I132" s="212"/>
      <c r="J132" s="40"/>
      <c r="K132" s="40"/>
      <c r="L132" s="44"/>
      <c r="M132" s="213"/>
      <c r="N132" s="214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82</v>
      </c>
    </row>
    <row r="133" s="2" customFormat="1" ht="37.8" customHeight="1">
      <c r="A133" s="38"/>
      <c r="B133" s="39"/>
      <c r="C133" s="197" t="s">
        <v>213</v>
      </c>
      <c r="D133" s="197" t="s">
        <v>122</v>
      </c>
      <c r="E133" s="198" t="s">
        <v>214</v>
      </c>
      <c r="F133" s="199" t="s">
        <v>215</v>
      </c>
      <c r="G133" s="200" t="s">
        <v>125</v>
      </c>
      <c r="H133" s="201">
        <v>70.028000000000006</v>
      </c>
      <c r="I133" s="202"/>
      <c r="J133" s="203">
        <f>ROUND(I133*H133,2)</f>
        <v>0</v>
      </c>
      <c r="K133" s="199" t="s">
        <v>126</v>
      </c>
      <c r="L133" s="44"/>
      <c r="M133" s="204" t="s">
        <v>19</v>
      </c>
      <c r="N133" s="205" t="s">
        <v>46</v>
      </c>
      <c r="O133" s="84"/>
      <c r="P133" s="206">
        <f>O133*H133</f>
        <v>0</v>
      </c>
      <c r="Q133" s="206">
        <v>0.089219999999999994</v>
      </c>
      <c r="R133" s="206">
        <f>Q133*H133</f>
        <v>6.2478981600000001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127</v>
      </c>
      <c r="AT133" s="208" t="s">
        <v>122</v>
      </c>
      <c r="AU133" s="208" t="s">
        <v>82</v>
      </c>
      <c r="AY133" s="17" t="s">
        <v>120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7" t="s">
        <v>80</v>
      </c>
      <c r="BK133" s="209">
        <f>ROUND(I133*H133,2)</f>
        <v>0</v>
      </c>
      <c r="BL133" s="17" t="s">
        <v>127</v>
      </c>
      <c r="BM133" s="208" t="s">
        <v>216</v>
      </c>
    </row>
    <row r="134" s="2" customFormat="1">
      <c r="A134" s="38"/>
      <c r="B134" s="39"/>
      <c r="C134" s="40"/>
      <c r="D134" s="210" t="s">
        <v>129</v>
      </c>
      <c r="E134" s="40"/>
      <c r="F134" s="211" t="s">
        <v>217</v>
      </c>
      <c r="G134" s="40"/>
      <c r="H134" s="40"/>
      <c r="I134" s="212"/>
      <c r="J134" s="40"/>
      <c r="K134" s="40"/>
      <c r="L134" s="44"/>
      <c r="M134" s="213"/>
      <c r="N134" s="214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82</v>
      </c>
    </row>
    <row r="135" s="2" customFormat="1" ht="16.5" customHeight="1">
      <c r="A135" s="38"/>
      <c r="B135" s="39"/>
      <c r="C135" s="227" t="s">
        <v>218</v>
      </c>
      <c r="D135" s="227" t="s">
        <v>179</v>
      </c>
      <c r="E135" s="228" t="s">
        <v>219</v>
      </c>
      <c r="F135" s="229" t="s">
        <v>220</v>
      </c>
      <c r="G135" s="230" t="s">
        <v>125</v>
      </c>
      <c r="H135" s="231">
        <v>44.195</v>
      </c>
      <c r="I135" s="232"/>
      <c r="J135" s="233">
        <f>ROUND(I135*H135,2)</f>
        <v>0</v>
      </c>
      <c r="K135" s="229" t="s">
        <v>126</v>
      </c>
      <c r="L135" s="234"/>
      <c r="M135" s="235" t="s">
        <v>19</v>
      </c>
      <c r="N135" s="236" t="s">
        <v>46</v>
      </c>
      <c r="O135" s="84"/>
      <c r="P135" s="206">
        <f>O135*H135</f>
        <v>0</v>
      </c>
      <c r="Q135" s="206">
        <v>0.13100000000000001</v>
      </c>
      <c r="R135" s="206">
        <f>Q135*H135</f>
        <v>5.7895450000000004</v>
      </c>
      <c r="S135" s="206">
        <v>0</v>
      </c>
      <c r="T135" s="20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8" t="s">
        <v>166</v>
      </c>
      <c r="AT135" s="208" t="s">
        <v>179</v>
      </c>
      <c r="AU135" s="208" t="s">
        <v>82</v>
      </c>
      <c r="AY135" s="17" t="s">
        <v>120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7" t="s">
        <v>80</v>
      </c>
      <c r="BK135" s="209">
        <f>ROUND(I135*H135,2)</f>
        <v>0</v>
      </c>
      <c r="BL135" s="17" t="s">
        <v>127</v>
      </c>
      <c r="BM135" s="208" t="s">
        <v>221</v>
      </c>
    </row>
    <row r="136" s="13" customFormat="1">
      <c r="A136" s="13"/>
      <c r="B136" s="215"/>
      <c r="C136" s="216"/>
      <c r="D136" s="217" t="s">
        <v>131</v>
      </c>
      <c r="E136" s="218" t="s">
        <v>19</v>
      </c>
      <c r="F136" s="219" t="s">
        <v>222</v>
      </c>
      <c r="G136" s="216"/>
      <c r="H136" s="220">
        <v>42.908000000000001</v>
      </c>
      <c r="I136" s="221"/>
      <c r="J136" s="216"/>
      <c r="K136" s="216"/>
      <c r="L136" s="222"/>
      <c r="M136" s="223"/>
      <c r="N136" s="224"/>
      <c r="O136" s="224"/>
      <c r="P136" s="224"/>
      <c r="Q136" s="224"/>
      <c r="R136" s="224"/>
      <c r="S136" s="224"/>
      <c r="T136" s="22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6" t="s">
        <v>131</v>
      </c>
      <c r="AU136" s="226" t="s">
        <v>82</v>
      </c>
      <c r="AV136" s="13" t="s">
        <v>82</v>
      </c>
      <c r="AW136" s="13" t="s">
        <v>36</v>
      </c>
      <c r="AX136" s="13" t="s">
        <v>80</v>
      </c>
      <c r="AY136" s="226" t="s">
        <v>120</v>
      </c>
    </row>
    <row r="137" s="13" customFormat="1">
      <c r="A137" s="13"/>
      <c r="B137" s="215"/>
      <c r="C137" s="216"/>
      <c r="D137" s="217" t="s">
        <v>131</v>
      </c>
      <c r="E137" s="216"/>
      <c r="F137" s="219" t="s">
        <v>223</v>
      </c>
      <c r="G137" s="216"/>
      <c r="H137" s="220">
        <v>44.195</v>
      </c>
      <c r="I137" s="221"/>
      <c r="J137" s="216"/>
      <c r="K137" s="216"/>
      <c r="L137" s="222"/>
      <c r="M137" s="223"/>
      <c r="N137" s="224"/>
      <c r="O137" s="224"/>
      <c r="P137" s="224"/>
      <c r="Q137" s="224"/>
      <c r="R137" s="224"/>
      <c r="S137" s="224"/>
      <c r="T137" s="22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6" t="s">
        <v>131</v>
      </c>
      <c r="AU137" s="226" t="s">
        <v>82</v>
      </c>
      <c r="AV137" s="13" t="s">
        <v>82</v>
      </c>
      <c r="AW137" s="13" t="s">
        <v>4</v>
      </c>
      <c r="AX137" s="13" t="s">
        <v>80</v>
      </c>
      <c r="AY137" s="226" t="s">
        <v>120</v>
      </c>
    </row>
    <row r="138" s="2" customFormat="1" ht="16.5" customHeight="1">
      <c r="A138" s="38"/>
      <c r="B138" s="39"/>
      <c r="C138" s="227" t="s">
        <v>224</v>
      </c>
      <c r="D138" s="227" t="s">
        <v>179</v>
      </c>
      <c r="E138" s="228" t="s">
        <v>225</v>
      </c>
      <c r="F138" s="229" t="s">
        <v>226</v>
      </c>
      <c r="G138" s="230" t="s">
        <v>227</v>
      </c>
      <c r="H138" s="231">
        <v>17.776</v>
      </c>
      <c r="I138" s="232"/>
      <c r="J138" s="233">
        <f>ROUND(I138*H138,2)</f>
        <v>0</v>
      </c>
      <c r="K138" s="229" t="s">
        <v>228</v>
      </c>
      <c r="L138" s="234"/>
      <c r="M138" s="235" t="s">
        <v>19</v>
      </c>
      <c r="N138" s="236" t="s">
        <v>46</v>
      </c>
      <c r="O138" s="84"/>
      <c r="P138" s="206">
        <f>O138*H138</f>
        <v>0</v>
      </c>
      <c r="Q138" s="206">
        <v>0.037130000000000003</v>
      </c>
      <c r="R138" s="206">
        <f>Q138*H138</f>
        <v>0.66002288000000009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166</v>
      </c>
      <c r="AT138" s="208" t="s">
        <v>179</v>
      </c>
      <c r="AU138" s="208" t="s">
        <v>82</v>
      </c>
      <c r="AY138" s="17" t="s">
        <v>120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7" t="s">
        <v>80</v>
      </c>
      <c r="BK138" s="209">
        <f>ROUND(I138*H138,2)</f>
        <v>0</v>
      </c>
      <c r="BL138" s="17" t="s">
        <v>127</v>
      </c>
      <c r="BM138" s="208" t="s">
        <v>229</v>
      </c>
    </row>
    <row r="139" s="13" customFormat="1">
      <c r="A139" s="13"/>
      <c r="B139" s="215"/>
      <c r="C139" s="216"/>
      <c r="D139" s="217" t="s">
        <v>131</v>
      </c>
      <c r="E139" s="216"/>
      <c r="F139" s="219" t="s">
        <v>230</v>
      </c>
      <c r="G139" s="216"/>
      <c r="H139" s="220">
        <v>17.776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6" t="s">
        <v>131</v>
      </c>
      <c r="AU139" s="226" t="s">
        <v>82</v>
      </c>
      <c r="AV139" s="13" t="s">
        <v>82</v>
      </c>
      <c r="AW139" s="13" t="s">
        <v>4</v>
      </c>
      <c r="AX139" s="13" t="s">
        <v>80</v>
      </c>
      <c r="AY139" s="226" t="s">
        <v>120</v>
      </c>
    </row>
    <row r="140" s="12" customFormat="1" ht="22.8" customHeight="1">
      <c r="A140" s="12"/>
      <c r="B140" s="181"/>
      <c r="C140" s="182"/>
      <c r="D140" s="183" t="s">
        <v>74</v>
      </c>
      <c r="E140" s="195" t="s">
        <v>231</v>
      </c>
      <c r="F140" s="195" t="s">
        <v>232</v>
      </c>
      <c r="G140" s="182"/>
      <c r="H140" s="182"/>
      <c r="I140" s="185"/>
      <c r="J140" s="196">
        <f>BK140</f>
        <v>0</v>
      </c>
      <c r="K140" s="182"/>
      <c r="L140" s="187"/>
      <c r="M140" s="188"/>
      <c r="N140" s="189"/>
      <c r="O140" s="189"/>
      <c r="P140" s="190">
        <f>SUM(P141:P146)</f>
        <v>0</v>
      </c>
      <c r="Q140" s="189"/>
      <c r="R140" s="190">
        <f>SUM(R141:R146)</f>
        <v>0.023658999999999999</v>
      </c>
      <c r="S140" s="189"/>
      <c r="T140" s="191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2" t="s">
        <v>80</v>
      </c>
      <c r="AT140" s="193" t="s">
        <v>74</v>
      </c>
      <c r="AU140" s="193" t="s">
        <v>80</v>
      </c>
      <c r="AY140" s="192" t="s">
        <v>120</v>
      </c>
      <c r="BK140" s="194">
        <f>SUM(BK141:BK146)</f>
        <v>0</v>
      </c>
    </row>
    <row r="141" s="2" customFormat="1" ht="16.5" customHeight="1">
      <c r="A141" s="38"/>
      <c r="B141" s="39"/>
      <c r="C141" s="197" t="s">
        <v>233</v>
      </c>
      <c r="D141" s="197" t="s">
        <v>122</v>
      </c>
      <c r="E141" s="198" t="s">
        <v>234</v>
      </c>
      <c r="F141" s="199" t="s">
        <v>235</v>
      </c>
      <c r="G141" s="200" t="s">
        <v>125</v>
      </c>
      <c r="H141" s="201">
        <v>0.29999999999999999</v>
      </c>
      <c r="I141" s="202"/>
      <c r="J141" s="203">
        <f>ROUND(I141*H141,2)</f>
        <v>0</v>
      </c>
      <c r="K141" s="199" t="s">
        <v>126</v>
      </c>
      <c r="L141" s="44"/>
      <c r="M141" s="204" t="s">
        <v>19</v>
      </c>
      <c r="N141" s="205" t="s">
        <v>46</v>
      </c>
      <c r="O141" s="84"/>
      <c r="P141" s="206">
        <f>O141*H141</f>
        <v>0</v>
      </c>
      <c r="Q141" s="206">
        <v>0.041529999999999997</v>
      </c>
      <c r="R141" s="206">
        <f>Q141*H141</f>
        <v>0.012459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127</v>
      </c>
      <c r="AT141" s="208" t="s">
        <v>122</v>
      </c>
      <c r="AU141" s="208" t="s">
        <v>82</v>
      </c>
      <c r="AY141" s="17" t="s">
        <v>120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7" t="s">
        <v>80</v>
      </c>
      <c r="BK141" s="209">
        <f>ROUND(I141*H141,2)</f>
        <v>0</v>
      </c>
      <c r="BL141" s="17" t="s">
        <v>127</v>
      </c>
      <c r="BM141" s="208" t="s">
        <v>236</v>
      </c>
    </row>
    <row r="142" s="2" customFormat="1">
      <c r="A142" s="38"/>
      <c r="B142" s="39"/>
      <c r="C142" s="40"/>
      <c r="D142" s="210" t="s">
        <v>129</v>
      </c>
      <c r="E142" s="40"/>
      <c r="F142" s="211" t="s">
        <v>237</v>
      </c>
      <c r="G142" s="40"/>
      <c r="H142" s="40"/>
      <c r="I142" s="212"/>
      <c r="J142" s="40"/>
      <c r="K142" s="40"/>
      <c r="L142" s="44"/>
      <c r="M142" s="213"/>
      <c r="N142" s="214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129</v>
      </c>
      <c r="AU142" s="17" t="s">
        <v>82</v>
      </c>
    </row>
    <row r="143" s="13" customFormat="1">
      <c r="A143" s="13"/>
      <c r="B143" s="215"/>
      <c r="C143" s="216"/>
      <c r="D143" s="217" t="s">
        <v>131</v>
      </c>
      <c r="E143" s="218" t="s">
        <v>19</v>
      </c>
      <c r="F143" s="219" t="s">
        <v>238</v>
      </c>
      <c r="G143" s="216"/>
      <c r="H143" s="220">
        <v>0.29999999999999999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6" t="s">
        <v>131</v>
      </c>
      <c r="AU143" s="226" t="s">
        <v>82</v>
      </c>
      <c r="AV143" s="13" t="s">
        <v>82</v>
      </c>
      <c r="AW143" s="13" t="s">
        <v>36</v>
      </c>
      <c r="AX143" s="13" t="s">
        <v>80</v>
      </c>
      <c r="AY143" s="226" t="s">
        <v>120</v>
      </c>
    </row>
    <row r="144" s="2" customFormat="1" ht="16.5" customHeight="1">
      <c r="A144" s="38"/>
      <c r="B144" s="39"/>
      <c r="C144" s="197" t="s">
        <v>239</v>
      </c>
      <c r="D144" s="197" t="s">
        <v>122</v>
      </c>
      <c r="E144" s="198" t="s">
        <v>240</v>
      </c>
      <c r="F144" s="199" t="s">
        <v>241</v>
      </c>
      <c r="G144" s="200" t="s">
        <v>125</v>
      </c>
      <c r="H144" s="201">
        <v>0.20000000000000001</v>
      </c>
      <c r="I144" s="202"/>
      <c r="J144" s="203">
        <f>ROUND(I144*H144,2)</f>
        <v>0</v>
      </c>
      <c r="K144" s="199" t="s">
        <v>126</v>
      </c>
      <c r="L144" s="44"/>
      <c r="M144" s="204" t="s">
        <v>19</v>
      </c>
      <c r="N144" s="205" t="s">
        <v>46</v>
      </c>
      <c r="O144" s="84"/>
      <c r="P144" s="206">
        <f>O144*H144</f>
        <v>0</v>
      </c>
      <c r="Q144" s="206">
        <v>0.056000000000000001</v>
      </c>
      <c r="R144" s="206">
        <f>Q144*H144</f>
        <v>0.011200000000000002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127</v>
      </c>
      <c r="AT144" s="208" t="s">
        <v>122</v>
      </c>
      <c r="AU144" s="208" t="s">
        <v>82</v>
      </c>
      <c r="AY144" s="17" t="s">
        <v>120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7" t="s">
        <v>80</v>
      </c>
      <c r="BK144" s="209">
        <f>ROUND(I144*H144,2)</f>
        <v>0</v>
      </c>
      <c r="BL144" s="17" t="s">
        <v>127</v>
      </c>
      <c r="BM144" s="208" t="s">
        <v>242</v>
      </c>
    </row>
    <row r="145" s="2" customFormat="1">
      <c r="A145" s="38"/>
      <c r="B145" s="39"/>
      <c r="C145" s="40"/>
      <c r="D145" s="210" t="s">
        <v>129</v>
      </c>
      <c r="E145" s="40"/>
      <c r="F145" s="211" t="s">
        <v>243</v>
      </c>
      <c r="G145" s="40"/>
      <c r="H145" s="40"/>
      <c r="I145" s="212"/>
      <c r="J145" s="40"/>
      <c r="K145" s="40"/>
      <c r="L145" s="44"/>
      <c r="M145" s="213"/>
      <c r="N145" s="214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82</v>
      </c>
    </row>
    <row r="146" s="13" customFormat="1">
      <c r="A146" s="13"/>
      <c r="B146" s="215"/>
      <c r="C146" s="216"/>
      <c r="D146" s="217" t="s">
        <v>131</v>
      </c>
      <c r="E146" s="218" t="s">
        <v>19</v>
      </c>
      <c r="F146" s="219" t="s">
        <v>244</v>
      </c>
      <c r="G146" s="216"/>
      <c r="H146" s="220">
        <v>0.20000000000000001</v>
      </c>
      <c r="I146" s="221"/>
      <c r="J146" s="216"/>
      <c r="K146" s="216"/>
      <c r="L146" s="222"/>
      <c r="M146" s="223"/>
      <c r="N146" s="224"/>
      <c r="O146" s="224"/>
      <c r="P146" s="224"/>
      <c r="Q146" s="224"/>
      <c r="R146" s="224"/>
      <c r="S146" s="224"/>
      <c r="T146" s="22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6" t="s">
        <v>131</v>
      </c>
      <c r="AU146" s="226" t="s">
        <v>82</v>
      </c>
      <c r="AV146" s="13" t="s">
        <v>82</v>
      </c>
      <c r="AW146" s="13" t="s">
        <v>36</v>
      </c>
      <c r="AX146" s="13" t="s">
        <v>80</v>
      </c>
      <c r="AY146" s="226" t="s">
        <v>120</v>
      </c>
    </row>
    <row r="147" s="12" customFormat="1" ht="22.8" customHeight="1">
      <c r="A147" s="12"/>
      <c r="B147" s="181"/>
      <c r="C147" s="182"/>
      <c r="D147" s="183" t="s">
        <v>74</v>
      </c>
      <c r="E147" s="195" t="s">
        <v>245</v>
      </c>
      <c r="F147" s="195" t="s">
        <v>246</v>
      </c>
      <c r="G147" s="182"/>
      <c r="H147" s="182"/>
      <c r="I147" s="185"/>
      <c r="J147" s="196">
        <f>BK147</f>
        <v>0</v>
      </c>
      <c r="K147" s="182"/>
      <c r="L147" s="187"/>
      <c r="M147" s="188"/>
      <c r="N147" s="189"/>
      <c r="O147" s="189"/>
      <c r="P147" s="190">
        <f>SUM(P148:P152)</f>
        <v>0</v>
      </c>
      <c r="Q147" s="189"/>
      <c r="R147" s="190">
        <f>SUM(R148:R152)</f>
        <v>0.37966830000000001</v>
      </c>
      <c r="S147" s="189"/>
      <c r="T147" s="191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2" t="s">
        <v>80</v>
      </c>
      <c r="AT147" s="193" t="s">
        <v>74</v>
      </c>
      <c r="AU147" s="193" t="s">
        <v>80</v>
      </c>
      <c r="AY147" s="192" t="s">
        <v>120</v>
      </c>
      <c r="BK147" s="194">
        <f>SUM(BK148:BK152)</f>
        <v>0</v>
      </c>
    </row>
    <row r="148" s="2" customFormat="1" ht="24.15" customHeight="1">
      <c r="A148" s="38"/>
      <c r="B148" s="39"/>
      <c r="C148" s="197" t="s">
        <v>7</v>
      </c>
      <c r="D148" s="197" t="s">
        <v>122</v>
      </c>
      <c r="E148" s="198" t="s">
        <v>247</v>
      </c>
      <c r="F148" s="199" t="s">
        <v>248</v>
      </c>
      <c r="G148" s="200" t="s">
        <v>150</v>
      </c>
      <c r="H148" s="201">
        <v>0.16500000000000001</v>
      </c>
      <c r="I148" s="202"/>
      <c r="J148" s="203">
        <f>ROUND(I148*H148,2)</f>
        <v>0</v>
      </c>
      <c r="K148" s="199" t="s">
        <v>126</v>
      </c>
      <c r="L148" s="44"/>
      <c r="M148" s="204" t="s">
        <v>19</v>
      </c>
      <c r="N148" s="205" t="s">
        <v>46</v>
      </c>
      <c r="O148" s="84"/>
      <c r="P148" s="206">
        <f>O148*H148</f>
        <v>0</v>
      </c>
      <c r="Q148" s="206">
        <v>2.3010199999999998</v>
      </c>
      <c r="R148" s="206">
        <f>Q148*H148</f>
        <v>0.37966830000000001</v>
      </c>
      <c r="S148" s="206">
        <v>0</v>
      </c>
      <c r="T148" s="20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8" t="s">
        <v>127</v>
      </c>
      <c r="AT148" s="208" t="s">
        <v>122</v>
      </c>
      <c r="AU148" s="208" t="s">
        <v>82</v>
      </c>
      <c r="AY148" s="17" t="s">
        <v>120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7" t="s">
        <v>80</v>
      </c>
      <c r="BK148" s="209">
        <f>ROUND(I148*H148,2)</f>
        <v>0</v>
      </c>
      <c r="BL148" s="17" t="s">
        <v>127</v>
      </c>
      <c r="BM148" s="208" t="s">
        <v>249</v>
      </c>
    </row>
    <row r="149" s="2" customFormat="1">
      <c r="A149" s="38"/>
      <c r="B149" s="39"/>
      <c r="C149" s="40"/>
      <c r="D149" s="210" t="s">
        <v>129</v>
      </c>
      <c r="E149" s="40"/>
      <c r="F149" s="211" t="s">
        <v>250</v>
      </c>
      <c r="G149" s="40"/>
      <c r="H149" s="40"/>
      <c r="I149" s="212"/>
      <c r="J149" s="40"/>
      <c r="K149" s="40"/>
      <c r="L149" s="44"/>
      <c r="M149" s="213"/>
      <c r="N149" s="214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82</v>
      </c>
    </row>
    <row r="150" s="13" customFormat="1">
      <c r="A150" s="13"/>
      <c r="B150" s="215"/>
      <c r="C150" s="216"/>
      <c r="D150" s="217" t="s">
        <v>131</v>
      </c>
      <c r="E150" s="218" t="s">
        <v>19</v>
      </c>
      <c r="F150" s="219" t="s">
        <v>251</v>
      </c>
      <c r="G150" s="216"/>
      <c r="H150" s="220">
        <v>0.029999999999999999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6" t="s">
        <v>131</v>
      </c>
      <c r="AU150" s="226" t="s">
        <v>82</v>
      </c>
      <c r="AV150" s="13" t="s">
        <v>82</v>
      </c>
      <c r="AW150" s="13" t="s">
        <v>36</v>
      </c>
      <c r="AX150" s="13" t="s">
        <v>75</v>
      </c>
      <c r="AY150" s="226" t="s">
        <v>120</v>
      </c>
    </row>
    <row r="151" s="13" customFormat="1">
      <c r="A151" s="13"/>
      <c r="B151" s="215"/>
      <c r="C151" s="216"/>
      <c r="D151" s="217" t="s">
        <v>131</v>
      </c>
      <c r="E151" s="218" t="s">
        <v>19</v>
      </c>
      <c r="F151" s="219" t="s">
        <v>252</v>
      </c>
      <c r="G151" s="216"/>
      <c r="H151" s="220">
        <v>0.13500000000000001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6" t="s">
        <v>131</v>
      </c>
      <c r="AU151" s="226" t="s">
        <v>82</v>
      </c>
      <c r="AV151" s="13" t="s">
        <v>82</v>
      </c>
      <c r="AW151" s="13" t="s">
        <v>36</v>
      </c>
      <c r="AX151" s="13" t="s">
        <v>75</v>
      </c>
      <c r="AY151" s="226" t="s">
        <v>120</v>
      </c>
    </row>
    <row r="152" s="14" customFormat="1">
      <c r="A152" s="14"/>
      <c r="B152" s="237"/>
      <c r="C152" s="238"/>
      <c r="D152" s="217" t="s">
        <v>131</v>
      </c>
      <c r="E152" s="239" t="s">
        <v>19</v>
      </c>
      <c r="F152" s="240" t="s">
        <v>253</v>
      </c>
      <c r="G152" s="238"/>
      <c r="H152" s="241">
        <v>0.16500000000000001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131</v>
      </c>
      <c r="AU152" s="247" t="s">
        <v>82</v>
      </c>
      <c r="AV152" s="14" t="s">
        <v>127</v>
      </c>
      <c r="AW152" s="14" t="s">
        <v>36</v>
      </c>
      <c r="AX152" s="14" t="s">
        <v>80</v>
      </c>
      <c r="AY152" s="247" t="s">
        <v>120</v>
      </c>
    </row>
    <row r="153" s="12" customFormat="1" ht="22.8" customHeight="1">
      <c r="A153" s="12"/>
      <c r="B153" s="181"/>
      <c r="C153" s="182"/>
      <c r="D153" s="183" t="s">
        <v>74</v>
      </c>
      <c r="E153" s="195" t="s">
        <v>254</v>
      </c>
      <c r="F153" s="195" t="s">
        <v>255</v>
      </c>
      <c r="G153" s="182"/>
      <c r="H153" s="182"/>
      <c r="I153" s="185"/>
      <c r="J153" s="196">
        <f>BK153</f>
        <v>0</v>
      </c>
      <c r="K153" s="182"/>
      <c r="L153" s="187"/>
      <c r="M153" s="188"/>
      <c r="N153" s="189"/>
      <c r="O153" s="189"/>
      <c r="P153" s="190">
        <f>SUM(P154:P158)</f>
        <v>0</v>
      </c>
      <c r="Q153" s="189"/>
      <c r="R153" s="190">
        <f>SUM(R154:R158)</f>
        <v>1.2222753500000001</v>
      </c>
      <c r="S153" s="189"/>
      <c r="T153" s="191">
        <f>SUM(T154:T158)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2" t="s">
        <v>80</v>
      </c>
      <c r="AT153" s="193" t="s">
        <v>74</v>
      </c>
      <c r="AU153" s="193" t="s">
        <v>80</v>
      </c>
      <c r="AY153" s="192" t="s">
        <v>120</v>
      </c>
      <c r="BK153" s="194">
        <f>SUM(BK154:BK158)</f>
        <v>0</v>
      </c>
    </row>
    <row r="154" s="2" customFormat="1" ht="24.15" customHeight="1">
      <c r="A154" s="38"/>
      <c r="B154" s="39"/>
      <c r="C154" s="197" t="s">
        <v>256</v>
      </c>
      <c r="D154" s="197" t="s">
        <v>122</v>
      </c>
      <c r="E154" s="198" t="s">
        <v>257</v>
      </c>
      <c r="F154" s="199" t="s">
        <v>258</v>
      </c>
      <c r="G154" s="200" t="s">
        <v>140</v>
      </c>
      <c r="H154" s="201">
        <v>11.553000000000001</v>
      </c>
      <c r="I154" s="202"/>
      <c r="J154" s="203">
        <f>ROUND(I154*H154,2)</f>
        <v>0</v>
      </c>
      <c r="K154" s="199" t="s">
        <v>126</v>
      </c>
      <c r="L154" s="44"/>
      <c r="M154" s="204" t="s">
        <v>19</v>
      </c>
      <c r="N154" s="205" t="s">
        <v>46</v>
      </c>
      <c r="O154" s="84"/>
      <c r="P154" s="206">
        <f>O154*H154</f>
        <v>0</v>
      </c>
      <c r="Q154" s="206">
        <v>0.10095</v>
      </c>
      <c r="R154" s="206">
        <f>Q154*H154</f>
        <v>1.16627535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127</v>
      </c>
      <c r="AT154" s="208" t="s">
        <v>122</v>
      </c>
      <c r="AU154" s="208" t="s">
        <v>82</v>
      </c>
      <c r="AY154" s="17" t="s">
        <v>120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7" t="s">
        <v>80</v>
      </c>
      <c r="BK154" s="209">
        <f>ROUND(I154*H154,2)</f>
        <v>0</v>
      </c>
      <c r="BL154" s="17" t="s">
        <v>127</v>
      </c>
      <c r="BM154" s="208" t="s">
        <v>259</v>
      </c>
    </row>
    <row r="155" s="2" customFormat="1">
      <c r="A155" s="38"/>
      <c r="B155" s="39"/>
      <c r="C155" s="40"/>
      <c r="D155" s="210" t="s">
        <v>129</v>
      </c>
      <c r="E155" s="40"/>
      <c r="F155" s="211" t="s">
        <v>260</v>
      </c>
      <c r="G155" s="40"/>
      <c r="H155" s="40"/>
      <c r="I155" s="212"/>
      <c r="J155" s="40"/>
      <c r="K155" s="40"/>
      <c r="L155" s="44"/>
      <c r="M155" s="213"/>
      <c r="N155" s="214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129</v>
      </c>
      <c r="AU155" s="17" t="s">
        <v>82</v>
      </c>
    </row>
    <row r="156" s="13" customFormat="1">
      <c r="A156" s="13"/>
      <c r="B156" s="215"/>
      <c r="C156" s="216"/>
      <c r="D156" s="217" t="s">
        <v>131</v>
      </c>
      <c r="E156" s="218" t="s">
        <v>19</v>
      </c>
      <c r="F156" s="219" t="s">
        <v>261</v>
      </c>
      <c r="G156" s="216"/>
      <c r="H156" s="220">
        <v>11.553000000000001</v>
      </c>
      <c r="I156" s="221"/>
      <c r="J156" s="216"/>
      <c r="K156" s="216"/>
      <c r="L156" s="222"/>
      <c r="M156" s="223"/>
      <c r="N156" s="224"/>
      <c r="O156" s="224"/>
      <c r="P156" s="224"/>
      <c r="Q156" s="224"/>
      <c r="R156" s="224"/>
      <c r="S156" s="224"/>
      <c r="T156" s="22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6" t="s">
        <v>131</v>
      </c>
      <c r="AU156" s="226" t="s">
        <v>82</v>
      </c>
      <c r="AV156" s="13" t="s">
        <v>82</v>
      </c>
      <c r="AW156" s="13" t="s">
        <v>36</v>
      </c>
      <c r="AX156" s="13" t="s">
        <v>80</v>
      </c>
      <c r="AY156" s="226" t="s">
        <v>120</v>
      </c>
    </row>
    <row r="157" s="2" customFormat="1" ht="16.5" customHeight="1">
      <c r="A157" s="38"/>
      <c r="B157" s="39"/>
      <c r="C157" s="227" t="s">
        <v>262</v>
      </c>
      <c r="D157" s="227" t="s">
        <v>179</v>
      </c>
      <c r="E157" s="228" t="s">
        <v>263</v>
      </c>
      <c r="F157" s="229" t="s">
        <v>264</v>
      </c>
      <c r="G157" s="230" t="s">
        <v>140</v>
      </c>
      <c r="H157" s="231">
        <v>2</v>
      </c>
      <c r="I157" s="232"/>
      <c r="J157" s="233">
        <f>ROUND(I157*H157,2)</f>
        <v>0</v>
      </c>
      <c r="K157" s="229" t="s">
        <v>126</v>
      </c>
      <c r="L157" s="234"/>
      <c r="M157" s="235" t="s">
        <v>19</v>
      </c>
      <c r="N157" s="236" t="s">
        <v>46</v>
      </c>
      <c r="O157" s="84"/>
      <c r="P157" s="206">
        <f>O157*H157</f>
        <v>0</v>
      </c>
      <c r="Q157" s="206">
        <v>0.028000000000000001</v>
      </c>
      <c r="R157" s="206">
        <f>Q157*H157</f>
        <v>0.056000000000000001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166</v>
      </c>
      <c r="AT157" s="208" t="s">
        <v>179</v>
      </c>
      <c r="AU157" s="208" t="s">
        <v>82</v>
      </c>
      <c r="AY157" s="17" t="s">
        <v>120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7" t="s">
        <v>80</v>
      </c>
      <c r="BK157" s="209">
        <f>ROUND(I157*H157,2)</f>
        <v>0</v>
      </c>
      <c r="BL157" s="17" t="s">
        <v>127</v>
      </c>
      <c r="BM157" s="208" t="s">
        <v>265</v>
      </c>
    </row>
    <row r="158" s="13" customFormat="1">
      <c r="A158" s="13"/>
      <c r="B158" s="215"/>
      <c r="C158" s="216"/>
      <c r="D158" s="217" t="s">
        <v>131</v>
      </c>
      <c r="E158" s="218" t="s">
        <v>19</v>
      </c>
      <c r="F158" s="219" t="s">
        <v>266</v>
      </c>
      <c r="G158" s="216"/>
      <c r="H158" s="220">
        <v>2</v>
      </c>
      <c r="I158" s="221"/>
      <c r="J158" s="216"/>
      <c r="K158" s="216"/>
      <c r="L158" s="222"/>
      <c r="M158" s="223"/>
      <c r="N158" s="224"/>
      <c r="O158" s="224"/>
      <c r="P158" s="224"/>
      <c r="Q158" s="224"/>
      <c r="R158" s="224"/>
      <c r="S158" s="224"/>
      <c r="T158" s="22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6" t="s">
        <v>131</v>
      </c>
      <c r="AU158" s="226" t="s">
        <v>82</v>
      </c>
      <c r="AV158" s="13" t="s">
        <v>82</v>
      </c>
      <c r="AW158" s="13" t="s">
        <v>36</v>
      </c>
      <c r="AX158" s="13" t="s">
        <v>80</v>
      </c>
      <c r="AY158" s="226" t="s">
        <v>120</v>
      </c>
    </row>
    <row r="159" s="12" customFormat="1" ht="22.8" customHeight="1">
      <c r="A159" s="12"/>
      <c r="B159" s="181"/>
      <c r="C159" s="182"/>
      <c r="D159" s="183" t="s">
        <v>74</v>
      </c>
      <c r="E159" s="195" t="s">
        <v>267</v>
      </c>
      <c r="F159" s="195" t="s">
        <v>268</v>
      </c>
      <c r="G159" s="182"/>
      <c r="H159" s="182"/>
      <c r="I159" s="185"/>
      <c r="J159" s="196">
        <f>BK159</f>
        <v>0</v>
      </c>
      <c r="K159" s="182"/>
      <c r="L159" s="187"/>
      <c r="M159" s="188"/>
      <c r="N159" s="189"/>
      <c r="O159" s="189"/>
      <c r="P159" s="190">
        <f>SUM(P160:P162)</f>
        <v>0</v>
      </c>
      <c r="Q159" s="189"/>
      <c r="R159" s="190">
        <f>SUM(R160:R162)</f>
        <v>0.0054599999999999996</v>
      </c>
      <c r="S159" s="189"/>
      <c r="T159" s="191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2" t="s">
        <v>80</v>
      </c>
      <c r="AT159" s="193" t="s">
        <v>74</v>
      </c>
      <c r="AU159" s="193" t="s">
        <v>80</v>
      </c>
      <c r="AY159" s="192" t="s">
        <v>120</v>
      </c>
      <c r="BK159" s="194">
        <f>SUM(BK160:BK162)</f>
        <v>0</v>
      </c>
    </row>
    <row r="160" s="2" customFormat="1" ht="24.15" customHeight="1">
      <c r="A160" s="38"/>
      <c r="B160" s="39"/>
      <c r="C160" s="197" t="s">
        <v>269</v>
      </c>
      <c r="D160" s="197" t="s">
        <v>122</v>
      </c>
      <c r="E160" s="198" t="s">
        <v>270</v>
      </c>
      <c r="F160" s="199" t="s">
        <v>271</v>
      </c>
      <c r="G160" s="200" t="s">
        <v>125</v>
      </c>
      <c r="H160" s="201">
        <v>42</v>
      </c>
      <c r="I160" s="202"/>
      <c r="J160" s="203">
        <f>ROUND(I160*H160,2)</f>
        <v>0</v>
      </c>
      <c r="K160" s="199" t="s">
        <v>126</v>
      </c>
      <c r="L160" s="44"/>
      <c r="M160" s="204" t="s">
        <v>19</v>
      </c>
      <c r="N160" s="205" t="s">
        <v>46</v>
      </c>
      <c r="O160" s="84"/>
      <c r="P160" s="206">
        <f>O160*H160</f>
        <v>0</v>
      </c>
      <c r="Q160" s="206">
        <v>0.00012999999999999999</v>
      </c>
      <c r="R160" s="206">
        <f>Q160*H160</f>
        <v>0.0054599999999999996</v>
      </c>
      <c r="S160" s="206">
        <v>0</v>
      </c>
      <c r="T160" s="20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8" t="s">
        <v>127</v>
      </c>
      <c r="AT160" s="208" t="s">
        <v>122</v>
      </c>
      <c r="AU160" s="208" t="s">
        <v>82</v>
      </c>
      <c r="AY160" s="17" t="s">
        <v>120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7" t="s">
        <v>80</v>
      </c>
      <c r="BK160" s="209">
        <f>ROUND(I160*H160,2)</f>
        <v>0</v>
      </c>
      <c r="BL160" s="17" t="s">
        <v>127</v>
      </c>
      <c r="BM160" s="208" t="s">
        <v>272</v>
      </c>
    </row>
    <row r="161" s="2" customFormat="1">
      <c r="A161" s="38"/>
      <c r="B161" s="39"/>
      <c r="C161" s="40"/>
      <c r="D161" s="210" t="s">
        <v>129</v>
      </c>
      <c r="E161" s="40"/>
      <c r="F161" s="211" t="s">
        <v>273</v>
      </c>
      <c r="G161" s="40"/>
      <c r="H161" s="40"/>
      <c r="I161" s="212"/>
      <c r="J161" s="40"/>
      <c r="K161" s="40"/>
      <c r="L161" s="44"/>
      <c r="M161" s="213"/>
      <c r="N161" s="214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129</v>
      </c>
      <c r="AU161" s="17" t="s">
        <v>82</v>
      </c>
    </row>
    <row r="162" s="13" customFormat="1">
      <c r="A162" s="13"/>
      <c r="B162" s="215"/>
      <c r="C162" s="216"/>
      <c r="D162" s="217" t="s">
        <v>131</v>
      </c>
      <c r="E162" s="218" t="s">
        <v>19</v>
      </c>
      <c r="F162" s="219" t="s">
        <v>274</v>
      </c>
      <c r="G162" s="216"/>
      <c r="H162" s="220">
        <v>42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6" t="s">
        <v>131</v>
      </c>
      <c r="AU162" s="226" t="s">
        <v>82</v>
      </c>
      <c r="AV162" s="13" t="s">
        <v>82</v>
      </c>
      <c r="AW162" s="13" t="s">
        <v>36</v>
      </c>
      <c r="AX162" s="13" t="s">
        <v>80</v>
      </c>
      <c r="AY162" s="226" t="s">
        <v>120</v>
      </c>
    </row>
    <row r="163" s="12" customFormat="1" ht="22.8" customHeight="1">
      <c r="A163" s="12"/>
      <c r="B163" s="181"/>
      <c r="C163" s="182"/>
      <c r="D163" s="183" t="s">
        <v>74</v>
      </c>
      <c r="E163" s="195" t="s">
        <v>275</v>
      </c>
      <c r="F163" s="195" t="s">
        <v>276</v>
      </c>
      <c r="G163" s="182"/>
      <c r="H163" s="182"/>
      <c r="I163" s="185"/>
      <c r="J163" s="196">
        <f>BK163</f>
        <v>0</v>
      </c>
      <c r="K163" s="182"/>
      <c r="L163" s="187"/>
      <c r="M163" s="188"/>
      <c r="N163" s="189"/>
      <c r="O163" s="189"/>
      <c r="P163" s="190">
        <f>SUM(P164:P183)</f>
        <v>0</v>
      </c>
      <c r="Q163" s="189"/>
      <c r="R163" s="190">
        <f>SUM(R164:R183)</f>
        <v>0.00012000000000000002</v>
      </c>
      <c r="S163" s="189"/>
      <c r="T163" s="191">
        <f>SUM(T164:T183)</f>
        <v>0.244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2" t="s">
        <v>80</v>
      </c>
      <c r="AT163" s="193" t="s">
        <v>74</v>
      </c>
      <c r="AU163" s="193" t="s">
        <v>80</v>
      </c>
      <c r="AY163" s="192" t="s">
        <v>120</v>
      </c>
      <c r="BK163" s="194">
        <f>SUM(BK164:BK183)</f>
        <v>0</v>
      </c>
    </row>
    <row r="164" s="2" customFormat="1" ht="16.5" customHeight="1">
      <c r="A164" s="38"/>
      <c r="B164" s="39"/>
      <c r="C164" s="197" t="s">
        <v>277</v>
      </c>
      <c r="D164" s="197" t="s">
        <v>122</v>
      </c>
      <c r="E164" s="198" t="s">
        <v>278</v>
      </c>
      <c r="F164" s="199" t="s">
        <v>279</v>
      </c>
      <c r="G164" s="200" t="s">
        <v>140</v>
      </c>
      <c r="H164" s="201">
        <v>6</v>
      </c>
      <c r="I164" s="202"/>
      <c r="J164" s="203">
        <f>ROUND(I164*H164,2)</f>
        <v>0</v>
      </c>
      <c r="K164" s="199" t="s">
        <v>126</v>
      </c>
      <c r="L164" s="44"/>
      <c r="M164" s="204" t="s">
        <v>19</v>
      </c>
      <c r="N164" s="205" t="s">
        <v>46</v>
      </c>
      <c r="O164" s="84"/>
      <c r="P164" s="206">
        <f>O164*H164</f>
        <v>0</v>
      </c>
      <c r="Q164" s="206">
        <v>2.0000000000000002E-05</v>
      </c>
      <c r="R164" s="206">
        <f>Q164*H164</f>
        <v>0.00012000000000000002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127</v>
      </c>
      <c r="AT164" s="208" t="s">
        <v>122</v>
      </c>
      <c r="AU164" s="208" t="s">
        <v>82</v>
      </c>
      <c r="AY164" s="17" t="s">
        <v>120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7" t="s">
        <v>80</v>
      </c>
      <c r="BK164" s="209">
        <f>ROUND(I164*H164,2)</f>
        <v>0</v>
      </c>
      <c r="BL164" s="17" t="s">
        <v>127</v>
      </c>
      <c r="BM164" s="208" t="s">
        <v>280</v>
      </c>
    </row>
    <row r="165" s="2" customFormat="1">
      <c r="A165" s="38"/>
      <c r="B165" s="39"/>
      <c r="C165" s="40"/>
      <c r="D165" s="210" t="s">
        <v>129</v>
      </c>
      <c r="E165" s="40"/>
      <c r="F165" s="211" t="s">
        <v>281</v>
      </c>
      <c r="G165" s="40"/>
      <c r="H165" s="40"/>
      <c r="I165" s="212"/>
      <c r="J165" s="40"/>
      <c r="K165" s="40"/>
      <c r="L165" s="44"/>
      <c r="M165" s="213"/>
      <c r="N165" s="214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129</v>
      </c>
      <c r="AU165" s="17" t="s">
        <v>82</v>
      </c>
    </row>
    <row r="166" s="13" customFormat="1">
      <c r="A166" s="13"/>
      <c r="B166" s="215"/>
      <c r="C166" s="216"/>
      <c r="D166" s="217" t="s">
        <v>131</v>
      </c>
      <c r="E166" s="218" t="s">
        <v>19</v>
      </c>
      <c r="F166" s="219" t="s">
        <v>282</v>
      </c>
      <c r="G166" s="216"/>
      <c r="H166" s="220">
        <v>6</v>
      </c>
      <c r="I166" s="221"/>
      <c r="J166" s="216"/>
      <c r="K166" s="216"/>
      <c r="L166" s="222"/>
      <c r="M166" s="223"/>
      <c r="N166" s="224"/>
      <c r="O166" s="224"/>
      <c r="P166" s="224"/>
      <c r="Q166" s="224"/>
      <c r="R166" s="224"/>
      <c r="S166" s="224"/>
      <c r="T166" s="22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6" t="s">
        <v>131</v>
      </c>
      <c r="AU166" s="226" t="s">
        <v>82</v>
      </c>
      <c r="AV166" s="13" t="s">
        <v>82</v>
      </c>
      <c r="AW166" s="13" t="s">
        <v>36</v>
      </c>
      <c r="AX166" s="13" t="s">
        <v>80</v>
      </c>
      <c r="AY166" s="226" t="s">
        <v>120</v>
      </c>
    </row>
    <row r="167" s="2" customFormat="1" ht="33" customHeight="1">
      <c r="A167" s="38"/>
      <c r="B167" s="39"/>
      <c r="C167" s="197" t="s">
        <v>283</v>
      </c>
      <c r="D167" s="197" t="s">
        <v>122</v>
      </c>
      <c r="E167" s="198" t="s">
        <v>284</v>
      </c>
      <c r="F167" s="199" t="s">
        <v>285</v>
      </c>
      <c r="G167" s="200" t="s">
        <v>227</v>
      </c>
      <c r="H167" s="201">
        <v>1</v>
      </c>
      <c r="I167" s="202"/>
      <c r="J167" s="203">
        <f>ROUND(I167*H167,2)</f>
        <v>0</v>
      </c>
      <c r="K167" s="199" t="s">
        <v>126</v>
      </c>
      <c r="L167" s="44"/>
      <c r="M167" s="204" t="s">
        <v>19</v>
      </c>
      <c r="N167" s="205" t="s">
        <v>46</v>
      </c>
      <c r="O167" s="84"/>
      <c r="P167" s="206">
        <f>O167*H167</f>
        <v>0</v>
      </c>
      <c r="Q167" s="206">
        <v>0</v>
      </c>
      <c r="R167" s="206">
        <f>Q167*H167</f>
        <v>0</v>
      </c>
      <c r="S167" s="206">
        <v>0.002</v>
      </c>
      <c r="T167" s="207">
        <f>S167*H167</f>
        <v>0.002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8" t="s">
        <v>127</v>
      </c>
      <c r="AT167" s="208" t="s">
        <v>122</v>
      </c>
      <c r="AU167" s="208" t="s">
        <v>82</v>
      </c>
      <c r="AY167" s="17" t="s">
        <v>120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7" t="s">
        <v>80</v>
      </c>
      <c r="BK167" s="209">
        <f>ROUND(I167*H167,2)</f>
        <v>0</v>
      </c>
      <c r="BL167" s="17" t="s">
        <v>127</v>
      </c>
      <c r="BM167" s="208" t="s">
        <v>286</v>
      </c>
    </row>
    <row r="168" s="2" customFormat="1">
      <c r="A168" s="38"/>
      <c r="B168" s="39"/>
      <c r="C168" s="40"/>
      <c r="D168" s="210" t="s">
        <v>129</v>
      </c>
      <c r="E168" s="40"/>
      <c r="F168" s="211" t="s">
        <v>287</v>
      </c>
      <c r="G168" s="40"/>
      <c r="H168" s="40"/>
      <c r="I168" s="212"/>
      <c r="J168" s="40"/>
      <c r="K168" s="40"/>
      <c r="L168" s="44"/>
      <c r="M168" s="213"/>
      <c r="N168" s="214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129</v>
      </c>
      <c r="AU168" s="17" t="s">
        <v>82</v>
      </c>
    </row>
    <row r="169" s="13" customFormat="1">
      <c r="A169" s="13"/>
      <c r="B169" s="215"/>
      <c r="C169" s="216"/>
      <c r="D169" s="217" t="s">
        <v>131</v>
      </c>
      <c r="E169" s="218" t="s">
        <v>19</v>
      </c>
      <c r="F169" s="219" t="s">
        <v>288</v>
      </c>
      <c r="G169" s="216"/>
      <c r="H169" s="220">
        <v>1</v>
      </c>
      <c r="I169" s="221"/>
      <c r="J169" s="216"/>
      <c r="K169" s="216"/>
      <c r="L169" s="222"/>
      <c r="M169" s="223"/>
      <c r="N169" s="224"/>
      <c r="O169" s="224"/>
      <c r="P169" s="224"/>
      <c r="Q169" s="224"/>
      <c r="R169" s="224"/>
      <c r="S169" s="224"/>
      <c r="T169" s="22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6" t="s">
        <v>131</v>
      </c>
      <c r="AU169" s="226" t="s">
        <v>82</v>
      </c>
      <c r="AV169" s="13" t="s">
        <v>82</v>
      </c>
      <c r="AW169" s="13" t="s">
        <v>36</v>
      </c>
      <c r="AX169" s="13" t="s">
        <v>80</v>
      </c>
      <c r="AY169" s="226" t="s">
        <v>120</v>
      </c>
    </row>
    <row r="170" s="2" customFormat="1" ht="16.5" customHeight="1">
      <c r="A170" s="38"/>
      <c r="B170" s="39"/>
      <c r="C170" s="197" t="s">
        <v>289</v>
      </c>
      <c r="D170" s="197" t="s">
        <v>122</v>
      </c>
      <c r="E170" s="198" t="s">
        <v>290</v>
      </c>
      <c r="F170" s="199" t="s">
        <v>291</v>
      </c>
      <c r="G170" s="200" t="s">
        <v>227</v>
      </c>
      <c r="H170" s="201">
        <v>1</v>
      </c>
      <c r="I170" s="202"/>
      <c r="J170" s="203">
        <f>ROUND(I170*H170,2)</f>
        <v>0</v>
      </c>
      <c r="K170" s="199" t="s">
        <v>126</v>
      </c>
      <c r="L170" s="44"/>
      <c r="M170" s="204" t="s">
        <v>19</v>
      </c>
      <c r="N170" s="205" t="s">
        <v>46</v>
      </c>
      <c r="O170" s="84"/>
      <c r="P170" s="206">
        <f>O170*H170</f>
        <v>0</v>
      </c>
      <c r="Q170" s="206">
        <v>0</v>
      </c>
      <c r="R170" s="206">
        <f>Q170*H170</f>
        <v>0</v>
      </c>
      <c r="S170" s="206">
        <v>0.032000000000000001</v>
      </c>
      <c r="T170" s="207">
        <f>S170*H170</f>
        <v>0.032000000000000001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8" t="s">
        <v>127</v>
      </c>
      <c r="AT170" s="208" t="s">
        <v>122</v>
      </c>
      <c r="AU170" s="208" t="s">
        <v>82</v>
      </c>
      <c r="AY170" s="17" t="s">
        <v>120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7" t="s">
        <v>80</v>
      </c>
      <c r="BK170" s="209">
        <f>ROUND(I170*H170,2)</f>
        <v>0</v>
      </c>
      <c r="BL170" s="17" t="s">
        <v>127</v>
      </c>
      <c r="BM170" s="208" t="s">
        <v>292</v>
      </c>
    </row>
    <row r="171" s="2" customFormat="1">
      <c r="A171" s="38"/>
      <c r="B171" s="39"/>
      <c r="C171" s="40"/>
      <c r="D171" s="210" t="s">
        <v>129</v>
      </c>
      <c r="E171" s="40"/>
      <c r="F171" s="211" t="s">
        <v>293</v>
      </c>
      <c r="G171" s="40"/>
      <c r="H171" s="40"/>
      <c r="I171" s="212"/>
      <c r="J171" s="40"/>
      <c r="K171" s="40"/>
      <c r="L171" s="44"/>
      <c r="M171" s="213"/>
      <c r="N171" s="214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129</v>
      </c>
      <c r="AU171" s="17" t="s">
        <v>82</v>
      </c>
    </row>
    <row r="172" s="13" customFormat="1">
      <c r="A172" s="13"/>
      <c r="B172" s="215"/>
      <c r="C172" s="216"/>
      <c r="D172" s="217" t="s">
        <v>131</v>
      </c>
      <c r="E172" s="218" t="s">
        <v>19</v>
      </c>
      <c r="F172" s="219" t="s">
        <v>294</v>
      </c>
      <c r="G172" s="216"/>
      <c r="H172" s="220">
        <v>1</v>
      </c>
      <c r="I172" s="221"/>
      <c r="J172" s="216"/>
      <c r="K172" s="216"/>
      <c r="L172" s="222"/>
      <c r="M172" s="223"/>
      <c r="N172" s="224"/>
      <c r="O172" s="224"/>
      <c r="P172" s="224"/>
      <c r="Q172" s="224"/>
      <c r="R172" s="224"/>
      <c r="S172" s="224"/>
      <c r="T172" s="22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6" t="s">
        <v>131</v>
      </c>
      <c r="AU172" s="226" t="s">
        <v>82</v>
      </c>
      <c r="AV172" s="13" t="s">
        <v>82</v>
      </c>
      <c r="AW172" s="13" t="s">
        <v>36</v>
      </c>
      <c r="AX172" s="13" t="s">
        <v>80</v>
      </c>
      <c r="AY172" s="226" t="s">
        <v>120</v>
      </c>
    </row>
    <row r="173" s="2" customFormat="1" ht="21.75" customHeight="1">
      <c r="A173" s="38"/>
      <c r="B173" s="39"/>
      <c r="C173" s="197" t="s">
        <v>295</v>
      </c>
      <c r="D173" s="197" t="s">
        <v>122</v>
      </c>
      <c r="E173" s="198" t="s">
        <v>296</v>
      </c>
      <c r="F173" s="199" t="s">
        <v>297</v>
      </c>
      <c r="G173" s="200" t="s">
        <v>140</v>
      </c>
      <c r="H173" s="201">
        <v>2</v>
      </c>
      <c r="I173" s="202"/>
      <c r="J173" s="203">
        <f>ROUND(I173*H173,2)</f>
        <v>0</v>
      </c>
      <c r="K173" s="199" t="s">
        <v>126</v>
      </c>
      <c r="L173" s="44"/>
      <c r="M173" s="204" t="s">
        <v>19</v>
      </c>
      <c r="N173" s="205" t="s">
        <v>46</v>
      </c>
      <c r="O173" s="84"/>
      <c r="P173" s="206">
        <f>O173*H173</f>
        <v>0</v>
      </c>
      <c r="Q173" s="206">
        <v>0</v>
      </c>
      <c r="R173" s="206">
        <f>Q173*H173</f>
        <v>0</v>
      </c>
      <c r="S173" s="206">
        <v>0.0060000000000000001</v>
      </c>
      <c r="T173" s="207">
        <f>S173*H173</f>
        <v>0.012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8" t="s">
        <v>127</v>
      </c>
      <c r="AT173" s="208" t="s">
        <v>122</v>
      </c>
      <c r="AU173" s="208" t="s">
        <v>82</v>
      </c>
      <c r="AY173" s="17" t="s">
        <v>120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7" t="s">
        <v>80</v>
      </c>
      <c r="BK173" s="209">
        <f>ROUND(I173*H173,2)</f>
        <v>0</v>
      </c>
      <c r="BL173" s="17" t="s">
        <v>127</v>
      </c>
      <c r="BM173" s="208" t="s">
        <v>298</v>
      </c>
    </row>
    <row r="174" s="2" customFormat="1">
      <c r="A174" s="38"/>
      <c r="B174" s="39"/>
      <c r="C174" s="40"/>
      <c r="D174" s="210" t="s">
        <v>129</v>
      </c>
      <c r="E174" s="40"/>
      <c r="F174" s="211" t="s">
        <v>299</v>
      </c>
      <c r="G174" s="40"/>
      <c r="H174" s="40"/>
      <c r="I174" s="212"/>
      <c r="J174" s="40"/>
      <c r="K174" s="40"/>
      <c r="L174" s="44"/>
      <c r="M174" s="213"/>
      <c r="N174" s="214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129</v>
      </c>
      <c r="AU174" s="17" t="s">
        <v>82</v>
      </c>
    </row>
    <row r="175" s="13" customFormat="1">
      <c r="A175" s="13"/>
      <c r="B175" s="215"/>
      <c r="C175" s="216"/>
      <c r="D175" s="217" t="s">
        <v>131</v>
      </c>
      <c r="E175" s="218" t="s">
        <v>19</v>
      </c>
      <c r="F175" s="219" t="s">
        <v>300</v>
      </c>
      <c r="G175" s="216"/>
      <c r="H175" s="220">
        <v>2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6" t="s">
        <v>131</v>
      </c>
      <c r="AU175" s="226" t="s">
        <v>82</v>
      </c>
      <c r="AV175" s="13" t="s">
        <v>82</v>
      </c>
      <c r="AW175" s="13" t="s">
        <v>36</v>
      </c>
      <c r="AX175" s="13" t="s">
        <v>80</v>
      </c>
      <c r="AY175" s="226" t="s">
        <v>120</v>
      </c>
    </row>
    <row r="176" s="2" customFormat="1" ht="24.15" customHeight="1">
      <c r="A176" s="38"/>
      <c r="B176" s="39"/>
      <c r="C176" s="197" t="s">
        <v>301</v>
      </c>
      <c r="D176" s="197" t="s">
        <v>122</v>
      </c>
      <c r="E176" s="198" t="s">
        <v>302</v>
      </c>
      <c r="F176" s="199" t="s">
        <v>303</v>
      </c>
      <c r="G176" s="200" t="s">
        <v>140</v>
      </c>
      <c r="H176" s="201">
        <v>3</v>
      </c>
      <c r="I176" s="202"/>
      <c r="J176" s="203">
        <f>ROUND(I176*H176,2)</f>
        <v>0</v>
      </c>
      <c r="K176" s="199" t="s">
        <v>126</v>
      </c>
      <c r="L176" s="44"/>
      <c r="M176" s="204" t="s">
        <v>19</v>
      </c>
      <c r="N176" s="205" t="s">
        <v>46</v>
      </c>
      <c r="O176" s="84"/>
      <c r="P176" s="206">
        <f>O176*H176</f>
        <v>0</v>
      </c>
      <c r="Q176" s="206">
        <v>0</v>
      </c>
      <c r="R176" s="206">
        <f>Q176*H176</f>
        <v>0</v>
      </c>
      <c r="S176" s="206">
        <v>0.066000000000000003</v>
      </c>
      <c r="T176" s="207">
        <f>S176*H176</f>
        <v>0.19800000000000001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8" t="s">
        <v>127</v>
      </c>
      <c r="AT176" s="208" t="s">
        <v>122</v>
      </c>
      <c r="AU176" s="208" t="s">
        <v>82</v>
      </c>
      <c r="AY176" s="17" t="s">
        <v>120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7" t="s">
        <v>80</v>
      </c>
      <c r="BK176" s="209">
        <f>ROUND(I176*H176,2)</f>
        <v>0</v>
      </c>
      <c r="BL176" s="17" t="s">
        <v>127</v>
      </c>
      <c r="BM176" s="208" t="s">
        <v>304</v>
      </c>
    </row>
    <row r="177" s="2" customFormat="1">
      <c r="A177" s="38"/>
      <c r="B177" s="39"/>
      <c r="C177" s="40"/>
      <c r="D177" s="210" t="s">
        <v>129</v>
      </c>
      <c r="E177" s="40"/>
      <c r="F177" s="211" t="s">
        <v>305</v>
      </c>
      <c r="G177" s="40"/>
      <c r="H177" s="40"/>
      <c r="I177" s="212"/>
      <c r="J177" s="40"/>
      <c r="K177" s="40"/>
      <c r="L177" s="44"/>
      <c r="M177" s="213"/>
      <c r="N177" s="214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129</v>
      </c>
      <c r="AU177" s="17" t="s">
        <v>82</v>
      </c>
    </row>
    <row r="178" s="13" customFormat="1">
      <c r="A178" s="13"/>
      <c r="B178" s="215"/>
      <c r="C178" s="216"/>
      <c r="D178" s="217" t="s">
        <v>131</v>
      </c>
      <c r="E178" s="218" t="s">
        <v>19</v>
      </c>
      <c r="F178" s="219" t="s">
        <v>165</v>
      </c>
      <c r="G178" s="216"/>
      <c r="H178" s="220">
        <v>3</v>
      </c>
      <c r="I178" s="221"/>
      <c r="J178" s="216"/>
      <c r="K178" s="216"/>
      <c r="L178" s="222"/>
      <c r="M178" s="223"/>
      <c r="N178" s="224"/>
      <c r="O178" s="224"/>
      <c r="P178" s="224"/>
      <c r="Q178" s="224"/>
      <c r="R178" s="224"/>
      <c r="S178" s="224"/>
      <c r="T178" s="22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6" t="s">
        <v>131</v>
      </c>
      <c r="AU178" s="226" t="s">
        <v>82</v>
      </c>
      <c r="AV178" s="13" t="s">
        <v>82</v>
      </c>
      <c r="AW178" s="13" t="s">
        <v>36</v>
      </c>
      <c r="AX178" s="13" t="s">
        <v>80</v>
      </c>
      <c r="AY178" s="226" t="s">
        <v>120</v>
      </c>
    </row>
    <row r="179" s="2" customFormat="1" ht="37.8" customHeight="1">
      <c r="A179" s="38"/>
      <c r="B179" s="39"/>
      <c r="C179" s="197" t="s">
        <v>306</v>
      </c>
      <c r="D179" s="197" t="s">
        <v>122</v>
      </c>
      <c r="E179" s="198" t="s">
        <v>307</v>
      </c>
      <c r="F179" s="199" t="s">
        <v>308</v>
      </c>
      <c r="G179" s="200" t="s">
        <v>140</v>
      </c>
      <c r="H179" s="201">
        <v>11.300000000000001</v>
      </c>
      <c r="I179" s="202"/>
      <c r="J179" s="203">
        <f>ROUND(I179*H179,2)</f>
        <v>0</v>
      </c>
      <c r="K179" s="199" t="s">
        <v>126</v>
      </c>
      <c r="L179" s="44"/>
      <c r="M179" s="204" t="s">
        <v>19</v>
      </c>
      <c r="N179" s="205" t="s">
        <v>46</v>
      </c>
      <c r="O179" s="84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8" t="s">
        <v>127</v>
      </c>
      <c r="AT179" s="208" t="s">
        <v>122</v>
      </c>
      <c r="AU179" s="208" t="s">
        <v>82</v>
      </c>
      <c r="AY179" s="17" t="s">
        <v>120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7" t="s">
        <v>80</v>
      </c>
      <c r="BK179" s="209">
        <f>ROUND(I179*H179,2)</f>
        <v>0</v>
      </c>
      <c r="BL179" s="17" t="s">
        <v>127</v>
      </c>
      <c r="BM179" s="208" t="s">
        <v>309</v>
      </c>
    </row>
    <row r="180" s="2" customFormat="1">
      <c r="A180" s="38"/>
      <c r="B180" s="39"/>
      <c r="C180" s="40"/>
      <c r="D180" s="210" t="s">
        <v>129</v>
      </c>
      <c r="E180" s="40"/>
      <c r="F180" s="211" t="s">
        <v>310</v>
      </c>
      <c r="G180" s="40"/>
      <c r="H180" s="40"/>
      <c r="I180" s="212"/>
      <c r="J180" s="40"/>
      <c r="K180" s="40"/>
      <c r="L180" s="44"/>
      <c r="M180" s="213"/>
      <c r="N180" s="214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129</v>
      </c>
      <c r="AU180" s="17" t="s">
        <v>82</v>
      </c>
    </row>
    <row r="181" s="2" customFormat="1" ht="33" customHeight="1">
      <c r="A181" s="38"/>
      <c r="B181" s="39"/>
      <c r="C181" s="197" t="s">
        <v>311</v>
      </c>
      <c r="D181" s="197" t="s">
        <v>122</v>
      </c>
      <c r="E181" s="198" t="s">
        <v>312</v>
      </c>
      <c r="F181" s="199" t="s">
        <v>313</v>
      </c>
      <c r="G181" s="200" t="s">
        <v>125</v>
      </c>
      <c r="H181" s="201">
        <v>27.120000000000001</v>
      </c>
      <c r="I181" s="202"/>
      <c r="J181" s="203">
        <f>ROUND(I181*H181,2)</f>
        <v>0</v>
      </c>
      <c r="K181" s="199" t="s">
        <v>126</v>
      </c>
      <c r="L181" s="44"/>
      <c r="M181" s="204" t="s">
        <v>19</v>
      </c>
      <c r="N181" s="205" t="s">
        <v>46</v>
      </c>
      <c r="O181" s="84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8" t="s">
        <v>127</v>
      </c>
      <c r="AT181" s="208" t="s">
        <v>122</v>
      </c>
      <c r="AU181" s="208" t="s">
        <v>82</v>
      </c>
      <c r="AY181" s="17" t="s">
        <v>120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7" t="s">
        <v>80</v>
      </c>
      <c r="BK181" s="209">
        <f>ROUND(I181*H181,2)</f>
        <v>0</v>
      </c>
      <c r="BL181" s="17" t="s">
        <v>127</v>
      </c>
      <c r="BM181" s="208" t="s">
        <v>314</v>
      </c>
    </row>
    <row r="182" s="2" customFormat="1">
      <c r="A182" s="38"/>
      <c r="B182" s="39"/>
      <c r="C182" s="40"/>
      <c r="D182" s="210" t="s">
        <v>129</v>
      </c>
      <c r="E182" s="40"/>
      <c r="F182" s="211" t="s">
        <v>315</v>
      </c>
      <c r="G182" s="40"/>
      <c r="H182" s="40"/>
      <c r="I182" s="212"/>
      <c r="J182" s="40"/>
      <c r="K182" s="40"/>
      <c r="L182" s="44"/>
      <c r="M182" s="213"/>
      <c r="N182" s="214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82</v>
      </c>
    </row>
    <row r="183" s="13" customFormat="1">
      <c r="A183" s="13"/>
      <c r="B183" s="215"/>
      <c r="C183" s="216"/>
      <c r="D183" s="217" t="s">
        <v>131</v>
      </c>
      <c r="E183" s="218" t="s">
        <v>19</v>
      </c>
      <c r="F183" s="219" t="s">
        <v>132</v>
      </c>
      <c r="G183" s="216"/>
      <c r="H183" s="220">
        <v>27.120000000000001</v>
      </c>
      <c r="I183" s="221"/>
      <c r="J183" s="216"/>
      <c r="K183" s="216"/>
      <c r="L183" s="222"/>
      <c r="M183" s="223"/>
      <c r="N183" s="224"/>
      <c r="O183" s="224"/>
      <c r="P183" s="224"/>
      <c r="Q183" s="224"/>
      <c r="R183" s="224"/>
      <c r="S183" s="224"/>
      <c r="T183" s="22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6" t="s">
        <v>131</v>
      </c>
      <c r="AU183" s="226" t="s">
        <v>82</v>
      </c>
      <c r="AV183" s="13" t="s">
        <v>82</v>
      </c>
      <c r="AW183" s="13" t="s">
        <v>36</v>
      </c>
      <c r="AX183" s="13" t="s">
        <v>80</v>
      </c>
      <c r="AY183" s="226" t="s">
        <v>120</v>
      </c>
    </row>
    <row r="184" s="12" customFormat="1" ht="22.8" customHeight="1">
      <c r="A184" s="12"/>
      <c r="B184" s="181"/>
      <c r="C184" s="182"/>
      <c r="D184" s="183" t="s">
        <v>74</v>
      </c>
      <c r="E184" s="195" t="s">
        <v>316</v>
      </c>
      <c r="F184" s="195" t="s">
        <v>317</v>
      </c>
      <c r="G184" s="182"/>
      <c r="H184" s="182"/>
      <c r="I184" s="185"/>
      <c r="J184" s="196">
        <f>BK184</f>
        <v>0</v>
      </c>
      <c r="K184" s="182"/>
      <c r="L184" s="187"/>
      <c r="M184" s="188"/>
      <c r="N184" s="189"/>
      <c r="O184" s="189"/>
      <c r="P184" s="190">
        <f>SUM(P185:P193)</f>
        <v>0</v>
      </c>
      <c r="Q184" s="189"/>
      <c r="R184" s="190">
        <f>SUM(R185:R193)</f>
        <v>0</v>
      </c>
      <c r="S184" s="189"/>
      <c r="T184" s="191">
        <f>SUM(T185:T193)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2" t="s">
        <v>80</v>
      </c>
      <c r="AT184" s="193" t="s">
        <v>74</v>
      </c>
      <c r="AU184" s="193" t="s">
        <v>80</v>
      </c>
      <c r="AY184" s="192" t="s">
        <v>120</v>
      </c>
      <c r="BK184" s="194">
        <f>SUM(BK185:BK193)</f>
        <v>0</v>
      </c>
    </row>
    <row r="185" s="2" customFormat="1" ht="16.5" customHeight="1">
      <c r="A185" s="38"/>
      <c r="B185" s="39"/>
      <c r="C185" s="197" t="s">
        <v>318</v>
      </c>
      <c r="D185" s="197" t="s">
        <v>122</v>
      </c>
      <c r="E185" s="198" t="s">
        <v>319</v>
      </c>
      <c r="F185" s="199" t="s">
        <v>320</v>
      </c>
      <c r="G185" s="200" t="s">
        <v>182</v>
      </c>
      <c r="H185" s="201">
        <v>5.8440000000000003</v>
      </c>
      <c r="I185" s="202"/>
      <c r="J185" s="203">
        <f>ROUND(I185*H185,2)</f>
        <v>0</v>
      </c>
      <c r="K185" s="199" t="s">
        <v>126</v>
      </c>
      <c r="L185" s="44"/>
      <c r="M185" s="204" t="s">
        <v>19</v>
      </c>
      <c r="N185" s="205" t="s">
        <v>46</v>
      </c>
      <c r="O185" s="84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8" t="s">
        <v>127</v>
      </c>
      <c r="AT185" s="208" t="s">
        <v>122</v>
      </c>
      <c r="AU185" s="208" t="s">
        <v>82</v>
      </c>
      <c r="AY185" s="17" t="s">
        <v>120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7" t="s">
        <v>80</v>
      </c>
      <c r="BK185" s="209">
        <f>ROUND(I185*H185,2)</f>
        <v>0</v>
      </c>
      <c r="BL185" s="17" t="s">
        <v>127</v>
      </c>
      <c r="BM185" s="208" t="s">
        <v>321</v>
      </c>
    </row>
    <row r="186" s="2" customFormat="1">
      <c r="A186" s="38"/>
      <c r="B186" s="39"/>
      <c r="C186" s="40"/>
      <c r="D186" s="210" t="s">
        <v>129</v>
      </c>
      <c r="E186" s="40"/>
      <c r="F186" s="211" t="s">
        <v>322</v>
      </c>
      <c r="G186" s="40"/>
      <c r="H186" s="40"/>
      <c r="I186" s="212"/>
      <c r="J186" s="40"/>
      <c r="K186" s="40"/>
      <c r="L186" s="44"/>
      <c r="M186" s="213"/>
      <c r="N186" s="214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129</v>
      </c>
      <c r="AU186" s="17" t="s">
        <v>82</v>
      </c>
    </row>
    <row r="187" s="2" customFormat="1" ht="24.15" customHeight="1">
      <c r="A187" s="38"/>
      <c r="B187" s="39"/>
      <c r="C187" s="197" t="s">
        <v>323</v>
      </c>
      <c r="D187" s="197" t="s">
        <v>122</v>
      </c>
      <c r="E187" s="198" t="s">
        <v>324</v>
      </c>
      <c r="F187" s="199" t="s">
        <v>325</v>
      </c>
      <c r="G187" s="200" t="s">
        <v>182</v>
      </c>
      <c r="H187" s="201">
        <v>5.8440000000000003</v>
      </c>
      <c r="I187" s="202"/>
      <c r="J187" s="203">
        <f>ROUND(I187*H187,2)</f>
        <v>0</v>
      </c>
      <c r="K187" s="199" t="s">
        <v>126</v>
      </c>
      <c r="L187" s="44"/>
      <c r="M187" s="204" t="s">
        <v>19</v>
      </c>
      <c r="N187" s="205" t="s">
        <v>46</v>
      </c>
      <c r="O187" s="84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8" t="s">
        <v>127</v>
      </c>
      <c r="AT187" s="208" t="s">
        <v>122</v>
      </c>
      <c r="AU187" s="208" t="s">
        <v>82</v>
      </c>
      <c r="AY187" s="17" t="s">
        <v>120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7" t="s">
        <v>80</v>
      </c>
      <c r="BK187" s="209">
        <f>ROUND(I187*H187,2)</f>
        <v>0</v>
      </c>
      <c r="BL187" s="17" t="s">
        <v>127</v>
      </c>
      <c r="BM187" s="208" t="s">
        <v>326</v>
      </c>
    </row>
    <row r="188" s="2" customFormat="1">
      <c r="A188" s="38"/>
      <c r="B188" s="39"/>
      <c r="C188" s="40"/>
      <c r="D188" s="210" t="s">
        <v>129</v>
      </c>
      <c r="E188" s="40"/>
      <c r="F188" s="211" t="s">
        <v>327</v>
      </c>
      <c r="G188" s="40"/>
      <c r="H188" s="40"/>
      <c r="I188" s="212"/>
      <c r="J188" s="40"/>
      <c r="K188" s="40"/>
      <c r="L188" s="44"/>
      <c r="M188" s="213"/>
      <c r="N188" s="214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129</v>
      </c>
      <c r="AU188" s="17" t="s">
        <v>82</v>
      </c>
    </row>
    <row r="189" s="2" customFormat="1" ht="24.15" customHeight="1">
      <c r="A189" s="38"/>
      <c r="B189" s="39"/>
      <c r="C189" s="197" t="s">
        <v>328</v>
      </c>
      <c r="D189" s="197" t="s">
        <v>122</v>
      </c>
      <c r="E189" s="198" t="s">
        <v>329</v>
      </c>
      <c r="F189" s="199" t="s">
        <v>330</v>
      </c>
      <c r="G189" s="200" t="s">
        <v>182</v>
      </c>
      <c r="H189" s="201">
        <v>111.036</v>
      </c>
      <c r="I189" s="202"/>
      <c r="J189" s="203">
        <f>ROUND(I189*H189,2)</f>
        <v>0</v>
      </c>
      <c r="K189" s="199" t="s">
        <v>126</v>
      </c>
      <c r="L189" s="44"/>
      <c r="M189" s="204" t="s">
        <v>19</v>
      </c>
      <c r="N189" s="205" t="s">
        <v>46</v>
      </c>
      <c r="O189" s="84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8" t="s">
        <v>127</v>
      </c>
      <c r="AT189" s="208" t="s">
        <v>122</v>
      </c>
      <c r="AU189" s="208" t="s">
        <v>82</v>
      </c>
      <c r="AY189" s="17" t="s">
        <v>120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7" t="s">
        <v>80</v>
      </c>
      <c r="BK189" s="209">
        <f>ROUND(I189*H189,2)</f>
        <v>0</v>
      </c>
      <c r="BL189" s="17" t="s">
        <v>127</v>
      </c>
      <c r="BM189" s="208" t="s">
        <v>331</v>
      </c>
    </row>
    <row r="190" s="2" customFormat="1">
      <c r="A190" s="38"/>
      <c r="B190" s="39"/>
      <c r="C190" s="40"/>
      <c r="D190" s="210" t="s">
        <v>129</v>
      </c>
      <c r="E190" s="40"/>
      <c r="F190" s="211" t="s">
        <v>332</v>
      </c>
      <c r="G190" s="40"/>
      <c r="H190" s="40"/>
      <c r="I190" s="212"/>
      <c r="J190" s="40"/>
      <c r="K190" s="40"/>
      <c r="L190" s="44"/>
      <c r="M190" s="213"/>
      <c r="N190" s="214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129</v>
      </c>
      <c r="AU190" s="17" t="s">
        <v>82</v>
      </c>
    </row>
    <row r="191" s="13" customFormat="1">
      <c r="A191" s="13"/>
      <c r="B191" s="215"/>
      <c r="C191" s="216"/>
      <c r="D191" s="217" t="s">
        <v>131</v>
      </c>
      <c r="E191" s="216"/>
      <c r="F191" s="219" t="s">
        <v>333</v>
      </c>
      <c r="G191" s="216"/>
      <c r="H191" s="220">
        <v>111.036</v>
      </c>
      <c r="I191" s="221"/>
      <c r="J191" s="216"/>
      <c r="K191" s="216"/>
      <c r="L191" s="222"/>
      <c r="M191" s="223"/>
      <c r="N191" s="224"/>
      <c r="O191" s="224"/>
      <c r="P191" s="224"/>
      <c r="Q191" s="224"/>
      <c r="R191" s="224"/>
      <c r="S191" s="224"/>
      <c r="T191" s="22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6" t="s">
        <v>131</v>
      </c>
      <c r="AU191" s="226" t="s">
        <v>82</v>
      </c>
      <c r="AV191" s="13" t="s">
        <v>82</v>
      </c>
      <c r="AW191" s="13" t="s">
        <v>4</v>
      </c>
      <c r="AX191" s="13" t="s">
        <v>80</v>
      </c>
      <c r="AY191" s="226" t="s">
        <v>120</v>
      </c>
    </row>
    <row r="192" s="2" customFormat="1" ht="21.75" customHeight="1">
      <c r="A192" s="38"/>
      <c r="B192" s="39"/>
      <c r="C192" s="227" t="s">
        <v>334</v>
      </c>
      <c r="D192" s="227" t="s">
        <v>179</v>
      </c>
      <c r="E192" s="228" t="s">
        <v>335</v>
      </c>
      <c r="F192" s="229" t="s">
        <v>336</v>
      </c>
      <c r="G192" s="230" t="s">
        <v>182</v>
      </c>
      <c r="H192" s="231">
        <v>0.012</v>
      </c>
      <c r="I192" s="232"/>
      <c r="J192" s="233">
        <f>ROUND(I192*H192,2)</f>
        <v>0</v>
      </c>
      <c r="K192" s="229" t="s">
        <v>126</v>
      </c>
      <c r="L192" s="234"/>
      <c r="M192" s="235" t="s">
        <v>19</v>
      </c>
      <c r="N192" s="236" t="s">
        <v>46</v>
      </c>
      <c r="O192" s="84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8" t="s">
        <v>166</v>
      </c>
      <c r="AT192" s="208" t="s">
        <v>179</v>
      </c>
      <c r="AU192" s="208" t="s">
        <v>82</v>
      </c>
      <c r="AY192" s="17" t="s">
        <v>120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7" t="s">
        <v>80</v>
      </c>
      <c r="BK192" s="209">
        <f>ROUND(I192*H192,2)</f>
        <v>0</v>
      </c>
      <c r="BL192" s="17" t="s">
        <v>127</v>
      </c>
      <c r="BM192" s="208" t="s">
        <v>337</v>
      </c>
    </row>
    <row r="193" s="2" customFormat="1" ht="21.75" customHeight="1">
      <c r="A193" s="38"/>
      <c r="B193" s="39"/>
      <c r="C193" s="227" t="s">
        <v>338</v>
      </c>
      <c r="D193" s="227" t="s">
        <v>179</v>
      </c>
      <c r="E193" s="228" t="s">
        <v>339</v>
      </c>
      <c r="F193" s="229" t="s">
        <v>340</v>
      </c>
      <c r="G193" s="230" t="s">
        <v>182</v>
      </c>
      <c r="H193" s="231">
        <v>5.8319999999999999</v>
      </c>
      <c r="I193" s="232"/>
      <c r="J193" s="233">
        <f>ROUND(I193*H193,2)</f>
        <v>0</v>
      </c>
      <c r="K193" s="229" t="s">
        <v>126</v>
      </c>
      <c r="L193" s="234"/>
      <c r="M193" s="235" t="s">
        <v>19</v>
      </c>
      <c r="N193" s="236" t="s">
        <v>46</v>
      </c>
      <c r="O193" s="84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8" t="s">
        <v>166</v>
      </c>
      <c r="AT193" s="208" t="s">
        <v>179</v>
      </c>
      <c r="AU193" s="208" t="s">
        <v>82</v>
      </c>
      <c r="AY193" s="17" t="s">
        <v>120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7" t="s">
        <v>80</v>
      </c>
      <c r="BK193" s="209">
        <f>ROUND(I193*H193,2)</f>
        <v>0</v>
      </c>
      <c r="BL193" s="17" t="s">
        <v>127</v>
      </c>
      <c r="BM193" s="208" t="s">
        <v>341</v>
      </c>
    </row>
    <row r="194" s="12" customFormat="1" ht="22.8" customHeight="1">
      <c r="A194" s="12"/>
      <c r="B194" s="181"/>
      <c r="C194" s="182"/>
      <c r="D194" s="183" t="s">
        <v>74</v>
      </c>
      <c r="E194" s="195" t="s">
        <v>342</v>
      </c>
      <c r="F194" s="195" t="s">
        <v>343</v>
      </c>
      <c r="G194" s="182"/>
      <c r="H194" s="182"/>
      <c r="I194" s="185"/>
      <c r="J194" s="196">
        <f>BK194</f>
        <v>0</v>
      </c>
      <c r="K194" s="182"/>
      <c r="L194" s="187"/>
      <c r="M194" s="188"/>
      <c r="N194" s="189"/>
      <c r="O194" s="189"/>
      <c r="P194" s="190">
        <f>SUM(P195:P196)</f>
        <v>0</v>
      </c>
      <c r="Q194" s="189"/>
      <c r="R194" s="190">
        <f>SUM(R195:R196)</f>
        <v>0</v>
      </c>
      <c r="S194" s="189"/>
      <c r="T194" s="191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2" t="s">
        <v>80</v>
      </c>
      <c r="AT194" s="193" t="s">
        <v>74</v>
      </c>
      <c r="AU194" s="193" t="s">
        <v>80</v>
      </c>
      <c r="AY194" s="192" t="s">
        <v>120</v>
      </c>
      <c r="BK194" s="194">
        <f>SUM(BK195:BK196)</f>
        <v>0</v>
      </c>
    </row>
    <row r="195" s="2" customFormat="1" ht="24.15" customHeight="1">
      <c r="A195" s="38"/>
      <c r="B195" s="39"/>
      <c r="C195" s="197" t="s">
        <v>344</v>
      </c>
      <c r="D195" s="197" t="s">
        <v>122</v>
      </c>
      <c r="E195" s="198" t="s">
        <v>345</v>
      </c>
      <c r="F195" s="199" t="s">
        <v>346</v>
      </c>
      <c r="G195" s="200" t="s">
        <v>182</v>
      </c>
      <c r="H195" s="201">
        <v>16.498000000000001</v>
      </c>
      <c r="I195" s="202"/>
      <c r="J195" s="203">
        <f>ROUND(I195*H195,2)</f>
        <v>0</v>
      </c>
      <c r="K195" s="199" t="s">
        <v>126</v>
      </c>
      <c r="L195" s="44"/>
      <c r="M195" s="204" t="s">
        <v>19</v>
      </c>
      <c r="N195" s="205" t="s">
        <v>46</v>
      </c>
      <c r="O195" s="84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8" t="s">
        <v>127</v>
      </c>
      <c r="AT195" s="208" t="s">
        <v>122</v>
      </c>
      <c r="AU195" s="208" t="s">
        <v>82</v>
      </c>
      <c r="AY195" s="17" t="s">
        <v>120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7" t="s">
        <v>80</v>
      </c>
      <c r="BK195" s="209">
        <f>ROUND(I195*H195,2)</f>
        <v>0</v>
      </c>
      <c r="BL195" s="17" t="s">
        <v>127</v>
      </c>
      <c r="BM195" s="208" t="s">
        <v>347</v>
      </c>
    </row>
    <row r="196" s="2" customFormat="1">
      <c r="A196" s="38"/>
      <c r="B196" s="39"/>
      <c r="C196" s="40"/>
      <c r="D196" s="210" t="s">
        <v>129</v>
      </c>
      <c r="E196" s="40"/>
      <c r="F196" s="211" t="s">
        <v>348</v>
      </c>
      <c r="G196" s="40"/>
      <c r="H196" s="40"/>
      <c r="I196" s="212"/>
      <c r="J196" s="40"/>
      <c r="K196" s="40"/>
      <c r="L196" s="44"/>
      <c r="M196" s="213"/>
      <c r="N196" s="214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129</v>
      </c>
      <c r="AU196" s="17" t="s">
        <v>82</v>
      </c>
    </row>
    <row r="197" s="12" customFormat="1" ht="25.92" customHeight="1">
      <c r="A197" s="12"/>
      <c r="B197" s="181"/>
      <c r="C197" s="182"/>
      <c r="D197" s="183" t="s">
        <v>74</v>
      </c>
      <c r="E197" s="184" t="s">
        <v>349</v>
      </c>
      <c r="F197" s="184" t="s">
        <v>350</v>
      </c>
      <c r="G197" s="182"/>
      <c r="H197" s="182"/>
      <c r="I197" s="185"/>
      <c r="J197" s="186">
        <f>BK197</f>
        <v>0</v>
      </c>
      <c r="K197" s="182"/>
      <c r="L197" s="187"/>
      <c r="M197" s="188"/>
      <c r="N197" s="189"/>
      <c r="O197" s="189"/>
      <c r="P197" s="190">
        <f>P198+P213+P245+P305+P319</f>
        <v>0</v>
      </c>
      <c r="Q197" s="189"/>
      <c r="R197" s="190">
        <f>R198+R213+R245+R305+R319</f>
        <v>1.8538923999999999</v>
      </c>
      <c r="S197" s="189"/>
      <c r="T197" s="191">
        <f>T198+T213+T245+T305+T319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2" t="s">
        <v>82</v>
      </c>
      <c r="AT197" s="193" t="s">
        <v>74</v>
      </c>
      <c r="AU197" s="193" t="s">
        <v>75</v>
      </c>
      <c r="AY197" s="192" t="s">
        <v>120</v>
      </c>
      <c r="BK197" s="194">
        <f>BK198+BK213+BK245+BK305+BK319</f>
        <v>0</v>
      </c>
    </row>
    <row r="198" s="12" customFormat="1" ht="22.8" customHeight="1">
      <c r="A198" s="12"/>
      <c r="B198" s="181"/>
      <c r="C198" s="182"/>
      <c r="D198" s="183" t="s">
        <v>74</v>
      </c>
      <c r="E198" s="195" t="s">
        <v>351</v>
      </c>
      <c r="F198" s="195" t="s">
        <v>352</v>
      </c>
      <c r="G198" s="182"/>
      <c r="H198" s="182"/>
      <c r="I198" s="185"/>
      <c r="J198" s="196">
        <f>BK198</f>
        <v>0</v>
      </c>
      <c r="K198" s="182"/>
      <c r="L198" s="187"/>
      <c r="M198" s="188"/>
      <c r="N198" s="189"/>
      <c r="O198" s="189"/>
      <c r="P198" s="190">
        <f>SUM(P199:P212)</f>
        <v>0</v>
      </c>
      <c r="Q198" s="189"/>
      <c r="R198" s="190">
        <f>SUM(R199:R212)</f>
        <v>0.25946840999999998</v>
      </c>
      <c r="S198" s="189"/>
      <c r="T198" s="191">
        <f>SUM(T199:T212)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2" t="s">
        <v>82</v>
      </c>
      <c r="AT198" s="193" t="s">
        <v>74</v>
      </c>
      <c r="AU198" s="193" t="s">
        <v>80</v>
      </c>
      <c r="AY198" s="192" t="s">
        <v>120</v>
      </c>
      <c r="BK198" s="194">
        <f>SUM(BK199:BK212)</f>
        <v>0</v>
      </c>
    </row>
    <row r="199" s="2" customFormat="1" ht="16.5" customHeight="1">
      <c r="A199" s="38"/>
      <c r="B199" s="39"/>
      <c r="C199" s="197" t="s">
        <v>353</v>
      </c>
      <c r="D199" s="197" t="s">
        <v>122</v>
      </c>
      <c r="E199" s="198" t="s">
        <v>354</v>
      </c>
      <c r="F199" s="199" t="s">
        <v>355</v>
      </c>
      <c r="G199" s="200" t="s">
        <v>125</v>
      </c>
      <c r="H199" s="201">
        <v>23.52</v>
      </c>
      <c r="I199" s="202"/>
      <c r="J199" s="203">
        <f>ROUND(I199*H199,2)</f>
        <v>0</v>
      </c>
      <c r="K199" s="199" t="s">
        <v>126</v>
      </c>
      <c r="L199" s="44"/>
      <c r="M199" s="204" t="s">
        <v>19</v>
      </c>
      <c r="N199" s="205" t="s">
        <v>46</v>
      </c>
      <c r="O199" s="84"/>
      <c r="P199" s="206">
        <f>O199*H199</f>
        <v>0</v>
      </c>
      <c r="Q199" s="206">
        <v>0.00088000000000000003</v>
      </c>
      <c r="R199" s="206">
        <f>Q199*H199</f>
        <v>0.0206976</v>
      </c>
      <c r="S199" s="206">
        <v>0</v>
      </c>
      <c r="T199" s="20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8" t="s">
        <v>213</v>
      </c>
      <c r="AT199" s="208" t="s">
        <v>122</v>
      </c>
      <c r="AU199" s="208" t="s">
        <v>82</v>
      </c>
      <c r="AY199" s="17" t="s">
        <v>120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7" t="s">
        <v>80</v>
      </c>
      <c r="BK199" s="209">
        <f>ROUND(I199*H199,2)</f>
        <v>0</v>
      </c>
      <c r="BL199" s="17" t="s">
        <v>213</v>
      </c>
      <c r="BM199" s="208" t="s">
        <v>356</v>
      </c>
    </row>
    <row r="200" s="2" customFormat="1">
      <c r="A200" s="38"/>
      <c r="B200" s="39"/>
      <c r="C200" s="40"/>
      <c r="D200" s="210" t="s">
        <v>129</v>
      </c>
      <c r="E200" s="40"/>
      <c r="F200" s="211" t="s">
        <v>357</v>
      </c>
      <c r="G200" s="40"/>
      <c r="H200" s="40"/>
      <c r="I200" s="212"/>
      <c r="J200" s="40"/>
      <c r="K200" s="40"/>
      <c r="L200" s="44"/>
      <c r="M200" s="213"/>
      <c r="N200" s="214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129</v>
      </c>
      <c r="AU200" s="17" t="s">
        <v>82</v>
      </c>
    </row>
    <row r="201" s="2" customFormat="1" ht="24.15" customHeight="1">
      <c r="A201" s="38"/>
      <c r="B201" s="39"/>
      <c r="C201" s="227" t="s">
        <v>358</v>
      </c>
      <c r="D201" s="227" t="s">
        <v>179</v>
      </c>
      <c r="E201" s="228" t="s">
        <v>359</v>
      </c>
      <c r="F201" s="229" t="s">
        <v>360</v>
      </c>
      <c r="G201" s="230" t="s">
        <v>125</v>
      </c>
      <c r="H201" s="231">
        <v>27.413</v>
      </c>
      <c r="I201" s="232"/>
      <c r="J201" s="233">
        <f>ROUND(I201*H201,2)</f>
        <v>0</v>
      </c>
      <c r="K201" s="229" t="s">
        <v>126</v>
      </c>
      <c r="L201" s="234"/>
      <c r="M201" s="235" t="s">
        <v>19</v>
      </c>
      <c r="N201" s="236" t="s">
        <v>46</v>
      </c>
      <c r="O201" s="84"/>
      <c r="P201" s="206">
        <f>O201*H201</f>
        <v>0</v>
      </c>
      <c r="Q201" s="206">
        <v>0.0047999999999999996</v>
      </c>
      <c r="R201" s="206">
        <f>Q201*H201</f>
        <v>0.13158239999999999</v>
      </c>
      <c r="S201" s="206">
        <v>0</v>
      </c>
      <c r="T201" s="20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8" t="s">
        <v>318</v>
      </c>
      <c r="AT201" s="208" t="s">
        <v>179</v>
      </c>
      <c r="AU201" s="208" t="s">
        <v>82</v>
      </c>
      <c r="AY201" s="17" t="s">
        <v>120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7" t="s">
        <v>80</v>
      </c>
      <c r="BK201" s="209">
        <f>ROUND(I201*H201,2)</f>
        <v>0</v>
      </c>
      <c r="BL201" s="17" t="s">
        <v>213</v>
      </c>
      <c r="BM201" s="208" t="s">
        <v>361</v>
      </c>
    </row>
    <row r="202" s="13" customFormat="1">
      <c r="A202" s="13"/>
      <c r="B202" s="215"/>
      <c r="C202" s="216"/>
      <c r="D202" s="217" t="s">
        <v>131</v>
      </c>
      <c r="E202" s="216"/>
      <c r="F202" s="219" t="s">
        <v>362</v>
      </c>
      <c r="G202" s="216"/>
      <c r="H202" s="220">
        <v>27.413</v>
      </c>
      <c r="I202" s="221"/>
      <c r="J202" s="216"/>
      <c r="K202" s="216"/>
      <c r="L202" s="222"/>
      <c r="M202" s="223"/>
      <c r="N202" s="224"/>
      <c r="O202" s="224"/>
      <c r="P202" s="224"/>
      <c r="Q202" s="224"/>
      <c r="R202" s="224"/>
      <c r="S202" s="224"/>
      <c r="T202" s="22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6" t="s">
        <v>131</v>
      </c>
      <c r="AU202" s="226" t="s">
        <v>82</v>
      </c>
      <c r="AV202" s="13" t="s">
        <v>82</v>
      </c>
      <c r="AW202" s="13" t="s">
        <v>4</v>
      </c>
      <c r="AX202" s="13" t="s">
        <v>80</v>
      </c>
      <c r="AY202" s="226" t="s">
        <v>120</v>
      </c>
    </row>
    <row r="203" s="2" customFormat="1" ht="21.75" customHeight="1">
      <c r="A203" s="38"/>
      <c r="B203" s="39"/>
      <c r="C203" s="197" t="s">
        <v>363</v>
      </c>
      <c r="D203" s="197" t="s">
        <v>122</v>
      </c>
      <c r="E203" s="198" t="s">
        <v>364</v>
      </c>
      <c r="F203" s="199" t="s">
        <v>365</v>
      </c>
      <c r="G203" s="200" t="s">
        <v>125</v>
      </c>
      <c r="H203" s="201">
        <v>23.52</v>
      </c>
      <c r="I203" s="202"/>
      <c r="J203" s="203">
        <f>ROUND(I203*H203,2)</f>
        <v>0</v>
      </c>
      <c r="K203" s="199" t="s">
        <v>228</v>
      </c>
      <c r="L203" s="44"/>
      <c r="M203" s="204" t="s">
        <v>19</v>
      </c>
      <c r="N203" s="205" t="s">
        <v>46</v>
      </c>
      <c r="O203" s="84"/>
      <c r="P203" s="206">
        <f>O203*H203</f>
        <v>0</v>
      </c>
      <c r="Q203" s="206">
        <v>0.00036000000000000002</v>
      </c>
      <c r="R203" s="206">
        <f>Q203*H203</f>
        <v>0.0084672000000000011</v>
      </c>
      <c r="S203" s="206">
        <v>0</v>
      </c>
      <c r="T203" s="20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8" t="s">
        <v>213</v>
      </c>
      <c r="AT203" s="208" t="s">
        <v>122</v>
      </c>
      <c r="AU203" s="208" t="s">
        <v>82</v>
      </c>
      <c r="AY203" s="17" t="s">
        <v>120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7" t="s">
        <v>80</v>
      </c>
      <c r="BK203" s="209">
        <f>ROUND(I203*H203,2)</f>
        <v>0</v>
      </c>
      <c r="BL203" s="17" t="s">
        <v>213</v>
      </c>
      <c r="BM203" s="208" t="s">
        <v>366</v>
      </c>
    </row>
    <row r="204" s="13" customFormat="1">
      <c r="A204" s="13"/>
      <c r="B204" s="215"/>
      <c r="C204" s="216"/>
      <c r="D204" s="217" t="s">
        <v>131</v>
      </c>
      <c r="E204" s="218" t="s">
        <v>19</v>
      </c>
      <c r="F204" s="219" t="s">
        <v>367</v>
      </c>
      <c r="G204" s="216"/>
      <c r="H204" s="220">
        <v>23.52</v>
      </c>
      <c r="I204" s="221"/>
      <c r="J204" s="216"/>
      <c r="K204" s="216"/>
      <c r="L204" s="222"/>
      <c r="M204" s="223"/>
      <c r="N204" s="224"/>
      <c r="O204" s="224"/>
      <c r="P204" s="224"/>
      <c r="Q204" s="224"/>
      <c r="R204" s="224"/>
      <c r="S204" s="224"/>
      <c r="T204" s="22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6" t="s">
        <v>131</v>
      </c>
      <c r="AU204" s="226" t="s">
        <v>82</v>
      </c>
      <c r="AV204" s="13" t="s">
        <v>82</v>
      </c>
      <c r="AW204" s="13" t="s">
        <v>36</v>
      </c>
      <c r="AX204" s="13" t="s">
        <v>80</v>
      </c>
      <c r="AY204" s="226" t="s">
        <v>120</v>
      </c>
    </row>
    <row r="205" s="2" customFormat="1" ht="24.15" customHeight="1">
      <c r="A205" s="38"/>
      <c r="B205" s="39"/>
      <c r="C205" s="227" t="s">
        <v>368</v>
      </c>
      <c r="D205" s="227" t="s">
        <v>179</v>
      </c>
      <c r="E205" s="228" t="s">
        <v>369</v>
      </c>
      <c r="F205" s="229" t="s">
        <v>370</v>
      </c>
      <c r="G205" s="230" t="s">
        <v>125</v>
      </c>
      <c r="H205" s="231">
        <v>27.413</v>
      </c>
      <c r="I205" s="232"/>
      <c r="J205" s="233">
        <f>ROUND(I205*H205,2)</f>
        <v>0</v>
      </c>
      <c r="K205" s="229" t="s">
        <v>228</v>
      </c>
      <c r="L205" s="234"/>
      <c r="M205" s="235" t="s">
        <v>19</v>
      </c>
      <c r="N205" s="236" t="s">
        <v>46</v>
      </c>
      <c r="O205" s="84"/>
      <c r="P205" s="206">
        <f>O205*H205</f>
        <v>0</v>
      </c>
      <c r="Q205" s="206">
        <v>0.0033999999999999998</v>
      </c>
      <c r="R205" s="206">
        <f>Q205*H205</f>
        <v>0.093204200000000001</v>
      </c>
      <c r="S205" s="206">
        <v>0</v>
      </c>
      <c r="T205" s="20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8" t="s">
        <v>318</v>
      </c>
      <c r="AT205" s="208" t="s">
        <v>179</v>
      </c>
      <c r="AU205" s="208" t="s">
        <v>82</v>
      </c>
      <c r="AY205" s="17" t="s">
        <v>120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7" t="s">
        <v>80</v>
      </c>
      <c r="BK205" s="209">
        <f>ROUND(I205*H205,2)</f>
        <v>0</v>
      </c>
      <c r="BL205" s="17" t="s">
        <v>213</v>
      </c>
      <c r="BM205" s="208" t="s">
        <v>371</v>
      </c>
    </row>
    <row r="206" s="13" customFormat="1">
      <c r="A206" s="13"/>
      <c r="B206" s="215"/>
      <c r="C206" s="216"/>
      <c r="D206" s="217" t="s">
        <v>131</v>
      </c>
      <c r="E206" s="216"/>
      <c r="F206" s="219" t="s">
        <v>362</v>
      </c>
      <c r="G206" s="216"/>
      <c r="H206" s="220">
        <v>27.413</v>
      </c>
      <c r="I206" s="221"/>
      <c r="J206" s="216"/>
      <c r="K206" s="216"/>
      <c r="L206" s="222"/>
      <c r="M206" s="223"/>
      <c r="N206" s="224"/>
      <c r="O206" s="224"/>
      <c r="P206" s="224"/>
      <c r="Q206" s="224"/>
      <c r="R206" s="224"/>
      <c r="S206" s="224"/>
      <c r="T206" s="22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6" t="s">
        <v>131</v>
      </c>
      <c r="AU206" s="226" t="s">
        <v>82</v>
      </c>
      <c r="AV206" s="13" t="s">
        <v>82</v>
      </c>
      <c r="AW206" s="13" t="s">
        <v>4</v>
      </c>
      <c r="AX206" s="13" t="s">
        <v>80</v>
      </c>
      <c r="AY206" s="226" t="s">
        <v>120</v>
      </c>
    </row>
    <row r="207" s="2" customFormat="1" ht="24.15" customHeight="1">
      <c r="A207" s="38"/>
      <c r="B207" s="39"/>
      <c r="C207" s="227" t="s">
        <v>372</v>
      </c>
      <c r="D207" s="227" t="s">
        <v>179</v>
      </c>
      <c r="E207" s="228" t="s">
        <v>373</v>
      </c>
      <c r="F207" s="229" t="s">
        <v>374</v>
      </c>
      <c r="G207" s="230" t="s">
        <v>375</v>
      </c>
      <c r="H207" s="231">
        <v>1.411</v>
      </c>
      <c r="I207" s="232"/>
      <c r="J207" s="233">
        <f>ROUND(I207*H207,2)</f>
        <v>0</v>
      </c>
      <c r="K207" s="229" t="s">
        <v>228</v>
      </c>
      <c r="L207" s="234"/>
      <c r="M207" s="235" t="s">
        <v>19</v>
      </c>
      <c r="N207" s="236" t="s">
        <v>46</v>
      </c>
      <c r="O207" s="84"/>
      <c r="P207" s="206">
        <f>O207*H207</f>
        <v>0</v>
      </c>
      <c r="Q207" s="206">
        <v>0.00191</v>
      </c>
      <c r="R207" s="206">
        <f>Q207*H207</f>
        <v>0.0026950100000000003</v>
      </c>
      <c r="S207" s="206">
        <v>0</v>
      </c>
      <c r="T207" s="20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8" t="s">
        <v>318</v>
      </c>
      <c r="AT207" s="208" t="s">
        <v>179</v>
      </c>
      <c r="AU207" s="208" t="s">
        <v>82</v>
      </c>
      <c r="AY207" s="17" t="s">
        <v>120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7" t="s">
        <v>80</v>
      </c>
      <c r="BK207" s="209">
        <f>ROUND(I207*H207,2)</f>
        <v>0</v>
      </c>
      <c r="BL207" s="17" t="s">
        <v>213</v>
      </c>
      <c r="BM207" s="208" t="s">
        <v>376</v>
      </c>
    </row>
    <row r="208" s="13" customFormat="1">
      <c r="A208" s="13"/>
      <c r="B208" s="215"/>
      <c r="C208" s="216"/>
      <c r="D208" s="217" t="s">
        <v>131</v>
      </c>
      <c r="E208" s="216"/>
      <c r="F208" s="219" t="s">
        <v>377</v>
      </c>
      <c r="G208" s="216"/>
      <c r="H208" s="220">
        <v>1.411</v>
      </c>
      <c r="I208" s="221"/>
      <c r="J208" s="216"/>
      <c r="K208" s="216"/>
      <c r="L208" s="222"/>
      <c r="M208" s="223"/>
      <c r="N208" s="224"/>
      <c r="O208" s="224"/>
      <c r="P208" s="224"/>
      <c r="Q208" s="224"/>
      <c r="R208" s="224"/>
      <c r="S208" s="224"/>
      <c r="T208" s="22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6" t="s">
        <v>131</v>
      </c>
      <c r="AU208" s="226" t="s">
        <v>82</v>
      </c>
      <c r="AV208" s="13" t="s">
        <v>82</v>
      </c>
      <c r="AW208" s="13" t="s">
        <v>4</v>
      </c>
      <c r="AX208" s="13" t="s">
        <v>80</v>
      </c>
      <c r="AY208" s="226" t="s">
        <v>120</v>
      </c>
    </row>
    <row r="209" s="2" customFormat="1" ht="24.15" customHeight="1">
      <c r="A209" s="38"/>
      <c r="B209" s="39"/>
      <c r="C209" s="227" t="s">
        <v>378</v>
      </c>
      <c r="D209" s="227" t="s">
        <v>179</v>
      </c>
      <c r="E209" s="228" t="s">
        <v>379</v>
      </c>
      <c r="F209" s="229" t="s">
        <v>380</v>
      </c>
      <c r="G209" s="230" t="s">
        <v>375</v>
      </c>
      <c r="H209" s="231">
        <v>1.411</v>
      </c>
      <c r="I209" s="232"/>
      <c r="J209" s="233">
        <f>ROUND(I209*H209,2)</f>
        <v>0</v>
      </c>
      <c r="K209" s="229" t="s">
        <v>228</v>
      </c>
      <c r="L209" s="234"/>
      <c r="M209" s="235" t="s">
        <v>19</v>
      </c>
      <c r="N209" s="236" t="s">
        <v>46</v>
      </c>
      <c r="O209" s="84"/>
      <c r="P209" s="206">
        <f>O209*H209</f>
        <v>0</v>
      </c>
      <c r="Q209" s="206">
        <v>0.002</v>
      </c>
      <c r="R209" s="206">
        <f>Q209*H209</f>
        <v>0.0028220000000000003</v>
      </c>
      <c r="S209" s="206">
        <v>0</v>
      </c>
      <c r="T209" s="20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8" t="s">
        <v>318</v>
      </c>
      <c r="AT209" s="208" t="s">
        <v>179</v>
      </c>
      <c r="AU209" s="208" t="s">
        <v>82</v>
      </c>
      <c r="AY209" s="17" t="s">
        <v>120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7" t="s">
        <v>80</v>
      </c>
      <c r="BK209" s="209">
        <f>ROUND(I209*H209,2)</f>
        <v>0</v>
      </c>
      <c r="BL209" s="17" t="s">
        <v>213</v>
      </c>
      <c r="BM209" s="208" t="s">
        <v>381</v>
      </c>
    </row>
    <row r="210" s="13" customFormat="1">
      <c r="A210" s="13"/>
      <c r="B210" s="215"/>
      <c r="C210" s="216"/>
      <c r="D210" s="217" t="s">
        <v>131</v>
      </c>
      <c r="E210" s="216"/>
      <c r="F210" s="219" t="s">
        <v>377</v>
      </c>
      <c r="G210" s="216"/>
      <c r="H210" s="220">
        <v>1.411</v>
      </c>
      <c r="I210" s="221"/>
      <c r="J210" s="216"/>
      <c r="K210" s="216"/>
      <c r="L210" s="222"/>
      <c r="M210" s="223"/>
      <c r="N210" s="224"/>
      <c r="O210" s="224"/>
      <c r="P210" s="224"/>
      <c r="Q210" s="224"/>
      <c r="R210" s="224"/>
      <c r="S210" s="224"/>
      <c r="T210" s="22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6" t="s">
        <v>131</v>
      </c>
      <c r="AU210" s="226" t="s">
        <v>82</v>
      </c>
      <c r="AV210" s="13" t="s">
        <v>82</v>
      </c>
      <c r="AW210" s="13" t="s">
        <v>4</v>
      </c>
      <c r="AX210" s="13" t="s">
        <v>80</v>
      </c>
      <c r="AY210" s="226" t="s">
        <v>120</v>
      </c>
    </row>
    <row r="211" s="2" customFormat="1" ht="24.15" customHeight="1">
      <c r="A211" s="38"/>
      <c r="B211" s="39"/>
      <c r="C211" s="197" t="s">
        <v>382</v>
      </c>
      <c r="D211" s="197" t="s">
        <v>122</v>
      </c>
      <c r="E211" s="198" t="s">
        <v>383</v>
      </c>
      <c r="F211" s="199" t="s">
        <v>384</v>
      </c>
      <c r="G211" s="200" t="s">
        <v>182</v>
      </c>
      <c r="H211" s="201">
        <v>0.25900000000000001</v>
      </c>
      <c r="I211" s="202"/>
      <c r="J211" s="203">
        <f>ROUND(I211*H211,2)</f>
        <v>0</v>
      </c>
      <c r="K211" s="199" t="s">
        <v>126</v>
      </c>
      <c r="L211" s="44"/>
      <c r="M211" s="204" t="s">
        <v>19</v>
      </c>
      <c r="N211" s="205" t="s">
        <v>46</v>
      </c>
      <c r="O211" s="84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8" t="s">
        <v>213</v>
      </c>
      <c r="AT211" s="208" t="s">
        <v>122</v>
      </c>
      <c r="AU211" s="208" t="s">
        <v>82</v>
      </c>
      <c r="AY211" s="17" t="s">
        <v>120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7" t="s">
        <v>80</v>
      </c>
      <c r="BK211" s="209">
        <f>ROUND(I211*H211,2)</f>
        <v>0</v>
      </c>
      <c r="BL211" s="17" t="s">
        <v>213</v>
      </c>
      <c r="BM211" s="208" t="s">
        <v>385</v>
      </c>
    </row>
    <row r="212" s="2" customFormat="1">
      <c r="A212" s="38"/>
      <c r="B212" s="39"/>
      <c r="C212" s="40"/>
      <c r="D212" s="210" t="s">
        <v>129</v>
      </c>
      <c r="E212" s="40"/>
      <c r="F212" s="211" t="s">
        <v>386</v>
      </c>
      <c r="G212" s="40"/>
      <c r="H212" s="40"/>
      <c r="I212" s="212"/>
      <c r="J212" s="40"/>
      <c r="K212" s="40"/>
      <c r="L212" s="44"/>
      <c r="M212" s="213"/>
      <c r="N212" s="214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82</v>
      </c>
    </row>
    <row r="213" s="12" customFormat="1" ht="22.8" customHeight="1">
      <c r="A213" s="12"/>
      <c r="B213" s="181"/>
      <c r="C213" s="182"/>
      <c r="D213" s="183" t="s">
        <v>74</v>
      </c>
      <c r="E213" s="195" t="s">
        <v>387</v>
      </c>
      <c r="F213" s="195" t="s">
        <v>388</v>
      </c>
      <c r="G213" s="182"/>
      <c r="H213" s="182"/>
      <c r="I213" s="185"/>
      <c r="J213" s="196">
        <f>BK213</f>
        <v>0</v>
      </c>
      <c r="K213" s="182"/>
      <c r="L213" s="187"/>
      <c r="M213" s="188"/>
      <c r="N213" s="189"/>
      <c r="O213" s="189"/>
      <c r="P213" s="190">
        <f>SUM(P214:P244)</f>
        <v>0</v>
      </c>
      <c r="Q213" s="189"/>
      <c r="R213" s="190">
        <f>SUM(R214:R244)</f>
        <v>0.0035700000000000003</v>
      </c>
      <c r="S213" s="189"/>
      <c r="T213" s="191">
        <f>SUM(T214:T244)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2" t="s">
        <v>82</v>
      </c>
      <c r="AT213" s="193" t="s">
        <v>74</v>
      </c>
      <c r="AU213" s="193" t="s">
        <v>80</v>
      </c>
      <c r="AY213" s="192" t="s">
        <v>120</v>
      </c>
      <c r="BK213" s="194">
        <f>SUM(BK214:BK244)</f>
        <v>0</v>
      </c>
    </row>
    <row r="214" s="2" customFormat="1" ht="24.15" customHeight="1">
      <c r="A214" s="38"/>
      <c r="B214" s="39"/>
      <c r="C214" s="197" t="s">
        <v>389</v>
      </c>
      <c r="D214" s="197" t="s">
        <v>122</v>
      </c>
      <c r="E214" s="198" t="s">
        <v>390</v>
      </c>
      <c r="F214" s="199" t="s">
        <v>391</v>
      </c>
      <c r="G214" s="200" t="s">
        <v>140</v>
      </c>
      <c r="H214" s="201">
        <v>8</v>
      </c>
      <c r="I214" s="202"/>
      <c r="J214" s="203">
        <f>ROUND(I214*H214,2)</f>
        <v>0</v>
      </c>
      <c r="K214" s="199" t="s">
        <v>126</v>
      </c>
      <c r="L214" s="44"/>
      <c r="M214" s="204" t="s">
        <v>19</v>
      </c>
      <c r="N214" s="205" t="s">
        <v>46</v>
      </c>
      <c r="O214" s="84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8" t="s">
        <v>213</v>
      </c>
      <c r="AT214" s="208" t="s">
        <v>122</v>
      </c>
      <c r="AU214" s="208" t="s">
        <v>82</v>
      </c>
      <c r="AY214" s="17" t="s">
        <v>120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7" t="s">
        <v>80</v>
      </c>
      <c r="BK214" s="209">
        <f>ROUND(I214*H214,2)</f>
        <v>0</v>
      </c>
      <c r="BL214" s="17" t="s">
        <v>213</v>
      </c>
      <c r="BM214" s="208" t="s">
        <v>392</v>
      </c>
    </row>
    <row r="215" s="2" customFormat="1">
      <c r="A215" s="38"/>
      <c r="B215" s="39"/>
      <c r="C215" s="40"/>
      <c r="D215" s="210" t="s">
        <v>129</v>
      </c>
      <c r="E215" s="40"/>
      <c r="F215" s="211" t="s">
        <v>393</v>
      </c>
      <c r="G215" s="40"/>
      <c r="H215" s="40"/>
      <c r="I215" s="212"/>
      <c r="J215" s="40"/>
      <c r="K215" s="40"/>
      <c r="L215" s="44"/>
      <c r="M215" s="213"/>
      <c r="N215" s="214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82</v>
      </c>
    </row>
    <row r="216" s="2" customFormat="1" ht="16.5" customHeight="1">
      <c r="A216" s="38"/>
      <c r="B216" s="39"/>
      <c r="C216" s="227" t="s">
        <v>394</v>
      </c>
      <c r="D216" s="227" t="s">
        <v>179</v>
      </c>
      <c r="E216" s="228" t="s">
        <v>395</v>
      </c>
      <c r="F216" s="229" t="s">
        <v>396</v>
      </c>
      <c r="G216" s="230" t="s">
        <v>140</v>
      </c>
      <c r="H216" s="231">
        <v>8.4000000000000004</v>
      </c>
      <c r="I216" s="232"/>
      <c r="J216" s="233">
        <f>ROUND(I216*H216,2)</f>
        <v>0</v>
      </c>
      <c r="K216" s="229" t="s">
        <v>126</v>
      </c>
      <c r="L216" s="234"/>
      <c r="M216" s="235" t="s">
        <v>19</v>
      </c>
      <c r="N216" s="236" t="s">
        <v>46</v>
      </c>
      <c r="O216" s="84"/>
      <c r="P216" s="206">
        <f>O216*H216</f>
        <v>0</v>
      </c>
      <c r="Q216" s="206">
        <v>0.00019000000000000001</v>
      </c>
      <c r="R216" s="206">
        <f>Q216*H216</f>
        <v>0.0015960000000000002</v>
      </c>
      <c r="S216" s="206">
        <v>0</v>
      </c>
      <c r="T216" s="20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8" t="s">
        <v>318</v>
      </c>
      <c r="AT216" s="208" t="s">
        <v>179</v>
      </c>
      <c r="AU216" s="208" t="s">
        <v>82</v>
      </c>
      <c r="AY216" s="17" t="s">
        <v>120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7" t="s">
        <v>80</v>
      </c>
      <c r="BK216" s="209">
        <f>ROUND(I216*H216,2)</f>
        <v>0</v>
      </c>
      <c r="BL216" s="17" t="s">
        <v>213</v>
      </c>
      <c r="BM216" s="208" t="s">
        <v>397</v>
      </c>
    </row>
    <row r="217" s="13" customFormat="1">
      <c r="A217" s="13"/>
      <c r="B217" s="215"/>
      <c r="C217" s="216"/>
      <c r="D217" s="217" t="s">
        <v>131</v>
      </c>
      <c r="E217" s="216"/>
      <c r="F217" s="219" t="s">
        <v>398</v>
      </c>
      <c r="G217" s="216"/>
      <c r="H217" s="220">
        <v>8.4000000000000004</v>
      </c>
      <c r="I217" s="221"/>
      <c r="J217" s="216"/>
      <c r="K217" s="216"/>
      <c r="L217" s="222"/>
      <c r="M217" s="223"/>
      <c r="N217" s="224"/>
      <c r="O217" s="224"/>
      <c r="P217" s="224"/>
      <c r="Q217" s="224"/>
      <c r="R217" s="224"/>
      <c r="S217" s="224"/>
      <c r="T217" s="22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6" t="s">
        <v>131</v>
      </c>
      <c r="AU217" s="226" t="s">
        <v>82</v>
      </c>
      <c r="AV217" s="13" t="s">
        <v>82</v>
      </c>
      <c r="AW217" s="13" t="s">
        <v>4</v>
      </c>
      <c r="AX217" s="13" t="s">
        <v>80</v>
      </c>
      <c r="AY217" s="226" t="s">
        <v>120</v>
      </c>
    </row>
    <row r="218" s="2" customFormat="1" ht="24.15" customHeight="1">
      <c r="A218" s="38"/>
      <c r="B218" s="39"/>
      <c r="C218" s="197" t="s">
        <v>399</v>
      </c>
      <c r="D218" s="197" t="s">
        <v>122</v>
      </c>
      <c r="E218" s="198" t="s">
        <v>400</v>
      </c>
      <c r="F218" s="199" t="s">
        <v>401</v>
      </c>
      <c r="G218" s="200" t="s">
        <v>140</v>
      </c>
      <c r="H218" s="201">
        <v>5</v>
      </c>
      <c r="I218" s="202"/>
      <c r="J218" s="203">
        <f>ROUND(I218*H218,2)</f>
        <v>0</v>
      </c>
      <c r="K218" s="199" t="s">
        <v>126</v>
      </c>
      <c r="L218" s="44"/>
      <c r="M218" s="204" t="s">
        <v>19</v>
      </c>
      <c r="N218" s="205" t="s">
        <v>46</v>
      </c>
      <c r="O218" s="84"/>
      <c r="P218" s="206">
        <f>O218*H218</f>
        <v>0</v>
      </c>
      <c r="Q218" s="206">
        <v>0</v>
      </c>
      <c r="R218" s="206">
        <f>Q218*H218</f>
        <v>0</v>
      </c>
      <c r="S218" s="206">
        <v>0</v>
      </c>
      <c r="T218" s="20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8" t="s">
        <v>213</v>
      </c>
      <c r="AT218" s="208" t="s">
        <v>122</v>
      </c>
      <c r="AU218" s="208" t="s">
        <v>82</v>
      </c>
      <c r="AY218" s="17" t="s">
        <v>120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7" t="s">
        <v>80</v>
      </c>
      <c r="BK218" s="209">
        <f>ROUND(I218*H218,2)</f>
        <v>0</v>
      </c>
      <c r="BL218" s="17" t="s">
        <v>213</v>
      </c>
      <c r="BM218" s="208" t="s">
        <v>402</v>
      </c>
    </row>
    <row r="219" s="2" customFormat="1">
      <c r="A219" s="38"/>
      <c r="B219" s="39"/>
      <c r="C219" s="40"/>
      <c r="D219" s="210" t="s">
        <v>129</v>
      </c>
      <c r="E219" s="40"/>
      <c r="F219" s="211" t="s">
        <v>403</v>
      </c>
      <c r="G219" s="40"/>
      <c r="H219" s="40"/>
      <c r="I219" s="212"/>
      <c r="J219" s="40"/>
      <c r="K219" s="40"/>
      <c r="L219" s="44"/>
      <c r="M219" s="213"/>
      <c r="N219" s="214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129</v>
      </c>
      <c r="AU219" s="17" t="s">
        <v>82</v>
      </c>
    </row>
    <row r="220" s="2" customFormat="1" ht="24.15" customHeight="1">
      <c r="A220" s="38"/>
      <c r="B220" s="39"/>
      <c r="C220" s="197" t="s">
        <v>404</v>
      </c>
      <c r="D220" s="197" t="s">
        <v>122</v>
      </c>
      <c r="E220" s="198" t="s">
        <v>405</v>
      </c>
      <c r="F220" s="199" t="s">
        <v>406</v>
      </c>
      <c r="G220" s="200" t="s">
        <v>140</v>
      </c>
      <c r="H220" s="201">
        <v>2</v>
      </c>
      <c r="I220" s="202"/>
      <c r="J220" s="203">
        <f>ROUND(I220*H220,2)</f>
        <v>0</v>
      </c>
      <c r="K220" s="199" t="s">
        <v>126</v>
      </c>
      <c r="L220" s="44"/>
      <c r="M220" s="204" t="s">
        <v>19</v>
      </c>
      <c r="N220" s="205" t="s">
        <v>46</v>
      </c>
      <c r="O220" s="84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8" t="s">
        <v>213</v>
      </c>
      <c r="AT220" s="208" t="s">
        <v>122</v>
      </c>
      <c r="AU220" s="208" t="s">
        <v>82</v>
      </c>
      <c r="AY220" s="17" t="s">
        <v>120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7" t="s">
        <v>80</v>
      </c>
      <c r="BK220" s="209">
        <f>ROUND(I220*H220,2)</f>
        <v>0</v>
      </c>
      <c r="BL220" s="17" t="s">
        <v>213</v>
      </c>
      <c r="BM220" s="208" t="s">
        <v>407</v>
      </c>
    </row>
    <row r="221" s="2" customFormat="1">
      <c r="A221" s="38"/>
      <c r="B221" s="39"/>
      <c r="C221" s="40"/>
      <c r="D221" s="210" t="s">
        <v>129</v>
      </c>
      <c r="E221" s="40"/>
      <c r="F221" s="211" t="s">
        <v>408</v>
      </c>
      <c r="G221" s="40"/>
      <c r="H221" s="40"/>
      <c r="I221" s="212"/>
      <c r="J221" s="40"/>
      <c r="K221" s="40"/>
      <c r="L221" s="44"/>
      <c r="M221" s="213"/>
      <c r="N221" s="214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129</v>
      </c>
      <c r="AU221" s="17" t="s">
        <v>82</v>
      </c>
    </row>
    <row r="222" s="2" customFormat="1" ht="16.5" customHeight="1">
      <c r="A222" s="38"/>
      <c r="B222" s="39"/>
      <c r="C222" s="227" t="s">
        <v>409</v>
      </c>
      <c r="D222" s="227" t="s">
        <v>179</v>
      </c>
      <c r="E222" s="228" t="s">
        <v>410</v>
      </c>
      <c r="F222" s="229" t="s">
        <v>411</v>
      </c>
      <c r="G222" s="230" t="s">
        <v>140</v>
      </c>
      <c r="H222" s="231">
        <v>2.1000000000000001</v>
      </c>
      <c r="I222" s="232"/>
      <c r="J222" s="233">
        <f>ROUND(I222*H222,2)</f>
        <v>0</v>
      </c>
      <c r="K222" s="229" t="s">
        <v>126</v>
      </c>
      <c r="L222" s="234"/>
      <c r="M222" s="235" t="s">
        <v>19</v>
      </c>
      <c r="N222" s="236" t="s">
        <v>46</v>
      </c>
      <c r="O222" s="84"/>
      <c r="P222" s="206">
        <f>O222*H222</f>
        <v>0</v>
      </c>
      <c r="Q222" s="206">
        <v>0.00010000000000000001</v>
      </c>
      <c r="R222" s="206">
        <f>Q222*H222</f>
        <v>0.00021000000000000001</v>
      </c>
      <c r="S222" s="206">
        <v>0</v>
      </c>
      <c r="T222" s="20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8" t="s">
        <v>318</v>
      </c>
      <c r="AT222" s="208" t="s">
        <v>179</v>
      </c>
      <c r="AU222" s="208" t="s">
        <v>82</v>
      </c>
      <c r="AY222" s="17" t="s">
        <v>120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7" t="s">
        <v>80</v>
      </c>
      <c r="BK222" s="209">
        <f>ROUND(I222*H222,2)</f>
        <v>0</v>
      </c>
      <c r="BL222" s="17" t="s">
        <v>213</v>
      </c>
      <c r="BM222" s="208" t="s">
        <v>412</v>
      </c>
    </row>
    <row r="223" s="13" customFormat="1">
      <c r="A223" s="13"/>
      <c r="B223" s="215"/>
      <c r="C223" s="216"/>
      <c r="D223" s="217" t="s">
        <v>131</v>
      </c>
      <c r="E223" s="216"/>
      <c r="F223" s="219" t="s">
        <v>413</v>
      </c>
      <c r="G223" s="216"/>
      <c r="H223" s="220">
        <v>2.1000000000000001</v>
      </c>
      <c r="I223" s="221"/>
      <c r="J223" s="216"/>
      <c r="K223" s="216"/>
      <c r="L223" s="222"/>
      <c r="M223" s="223"/>
      <c r="N223" s="224"/>
      <c r="O223" s="224"/>
      <c r="P223" s="224"/>
      <c r="Q223" s="224"/>
      <c r="R223" s="224"/>
      <c r="S223" s="224"/>
      <c r="T223" s="22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6" t="s">
        <v>131</v>
      </c>
      <c r="AU223" s="226" t="s">
        <v>82</v>
      </c>
      <c r="AV223" s="13" t="s">
        <v>82</v>
      </c>
      <c r="AW223" s="13" t="s">
        <v>4</v>
      </c>
      <c r="AX223" s="13" t="s">
        <v>80</v>
      </c>
      <c r="AY223" s="226" t="s">
        <v>120</v>
      </c>
    </row>
    <row r="224" s="2" customFormat="1" ht="24.15" customHeight="1">
      <c r="A224" s="38"/>
      <c r="B224" s="39"/>
      <c r="C224" s="197" t="s">
        <v>414</v>
      </c>
      <c r="D224" s="197" t="s">
        <v>122</v>
      </c>
      <c r="E224" s="198" t="s">
        <v>415</v>
      </c>
      <c r="F224" s="199" t="s">
        <v>416</v>
      </c>
      <c r="G224" s="200" t="s">
        <v>140</v>
      </c>
      <c r="H224" s="201">
        <v>8</v>
      </c>
      <c r="I224" s="202"/>
      <c r="J224" s="203">
        <f>ROUND(I224*H224,2)</f>
        <v>0</v>
      </c>
      <c r="K224" s="199" t="s">
        <v>126</v>
      </c>
      <c r="L224" s="44"/>
      <c r="M224" s="204" t="s">
        <v>19</v>
      </c>
      <c r="N224" s="205" t="s">
        <v>46</v>
      </c>
      <c r="O224" s="84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8" t="s">
        <v>213</v>
      </c>
      <c r="AT224" s="208" t="s">
        <v>122</v>
      </c>
      <c r="AU224" s="208" t="s">
        <v>82</v>
      </c>
      <c r="AY224" s="17" t="s">
        <v>120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7" t="s">
        <v>80</v>
      </c>
      <c r="BK224" s="209">
        <f>ROUND(I224*H224,2)</f>
        <v>0</v>
      </c>
      <c r="BL224" s="17" t="s">
        <v>213</v>
      </c>
      <c r="BM224" s="208" t="s">
        <v>417</v>
      </c>
    </row>
    <row r="225" s="2" customFormat="1">
      <c r="A225" s="38"/>
      <c r="B225" s="39"/>
      <c r="C225" s="40"/>
      <c r="D225" s="210" t="s">
        <v>129</v>
      </c>
      <c r="E225" s="40"/>
      <c r="F225" s="211" t="s">
        <v>418</v>
      </c>
      <c r="G225" s="40"/>
      <c r="H225" s="40"/>
      <c r="I225" s="212"/>
      <c r="J225" s="40"/>
      <c r="K225" s="40"/>
      <c r="L225" s="44"/>
      <c r="M225" s="213"/>
      <c r="N225" s="214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129</v>
      </c>
      <c r="AU225" s="17" t="s">
        <v>82</v>
      </c>
    </row>
    <row r="226" s="2" customFormat="1" ht="16.5" customHeight="1">
      <c r="A226" s="38"/>
      <c r="B226" s="39"/>
      <c r="C226" s="227" t="s">
        <v>419</v>
      </c>
      <c r="D226" s="227" t="s">
        <v>179</v>
      </c>
      <c r="E226" s="228" t="s">
        <v>420</v>
      </c>
      <c r="F226" s="229" t="s">
        <v>421</v>
      </c>
      <c r="G226" s="230" t="s">
        <v>140</v>
      </c>
      <c r="H226" s="231">
        <v>9.1999999999999993</v>
      </c>
      <c r="I226" s="232"/>
      <c r="J226" s="233">
        <f>ROUND(I226*H226,2)</f>
        <v>0</v>
      </c>
      <c r="K226" s="229" t="s">
        <v>126</v>
      </c>
      <c r="L226" s="234"/>
      <c r="M226" s="235" t="s">
        <v>19</v>
      </c>
      <c r="N226" s="236" t="s">
        <v>46</v>
      </c>
      <c r="O226" s="84"/>
      <c r="P226" s="206">
        <f>O226*H226</f>
        <v>0</v>
      </c>
      <c r="Q226" s="206">
        <v>0.00017000000000000001</v>
      </c>
      <c r="R226" s="206">
        <f>Q226*H226</f>
        <v>0.0015640000000000001</v>
      </c>
      <c r="S226" s="206">
        <v>0</v>
      </c>
      <c r="T226" s="20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8" t="s">
        <v>318</v>
      </c>
      <c r="AT226" s="208" t="s">
        <v>179</v>
      </c>
      <c r="AU226" s="208" t="s">
        <v>82</v>
      </c>
      <c r="AY226" s="17" t="s">
        <v>120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7" t="s">
        <v>80</v>
      </c>
      <c r="BK226" s="209">
        <f>ROUND(I226*H226,2)</f>
        <v>0</v>
      </c>
      <c r="BL226" s="17" t="s">
        <v>213</v>
      </c>
      <c r="BM226" s="208" t="s">
        <v>422</v>
      </c>
    </row>
    <row r="227" s="13" customFormat="1">
      <c r="A227" s="13"/>
      <c r="B227" s="215"/>
      <c r="C227" s="216"/>
      <c r="D227" s="217" t="s">
        <v>131</v>
      </c>
      <c r="E227" s="216"/>
      <c r="F227" s="219" t="s">
        <v>423</v>
      </c>
      <c r="G227" s="216"/>
      <c r="H227" s="220">
        <v>9.1999999999999993</v>
      </c>
      <c r="I227" s="221"/>
      <c r="J227" s="216"/>
      <c r="K227" s="216"/>
      <c r="L227" s="222"/>
      <c r="M227" s="223"/>
      <c r="N227" s="224"/>
      <c r="O227" s="224"/>
      <c r="P227" s="224"/>
      <c r="Q227" s="224"/>
      <c r="R227" s="224"/>
      <c r="S227" s="224"/>
      <c r="T227" s="22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6" t="s">
        <v>131</v>
      </c>
      <c r="AU227" s="226" t="s">
        <v>82</v>
      </c>
      <c r="AV227" s="13" t="s">
        <v>82</v>
      </c>
      <c r="AW227" s="13" t="s">
        <v>4</v>
      </c>
      <c r="AX227" s="13" t="s">
        <v>80</v>
      </c>
      <c r="AY227" s="226" t="s">
        <v>120</v>
      </c>
    </row>
    <row r="228" s="2" customFormat="1" ht="21.75" customHeight="1">
      <c r="A228" s="38"/>
      <c r="B228" s="39"/>
      <c r="C228" s="197" t="s">
        <v>424</v>
      </c>
      <c r="D228" s="197" t="s">
        <v>122</v>
      </c>
      <c r="E228" s="198" t="s">
        <v>425</v>
      </c>
      <c r="F228" s="199" t="s">
        <v>426</v>
      </c>
      <c r="G228" s="200" t="s">
        <v>227</v>
      </c>
      <c r="H228" s="201">
        <v>2</v>
      </c>
      <c r="I228" s="202"/>
      <c r="J228" s="203">
        <f>ROUND(I228*H228,2)</f>
        <v>0</v>
      </c>
      <c r="K228" s="199" t="s">
        <v>126</v>
      </c>
      <c r="L228" s="44"/>
      <c r="M228" s="204" t="s">
        <v>19</v>
      </c>
      <c r="N228" s="205" t="s">
        <v>46</v>
      </c>
      <c r="O228" s="84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8" t="s">
        <v>213</v>
      </c>
      <c r="AT228" s="208" t="s">
        <v>122</v>
      </c>
      <c r="AU228" s="208" t="s">
        <v>82</v>
      </c>
      <c r="AY228" s="17" t="s">
        <v>120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7" t="s">
        <v>80</v>
      </c>
      <c r="BK228" s="209">
        <f>ROUND(I228*H228,2)</f>
        <v>0</v>
      </c>
      <c r="BL228" s="17" t="s">
        <v>213</v>
      </c>
      <c r="BM228" s="208" t="s">
        <v>427</v>
      </c>
    </row>
    <row r="229" s="2" customFormat="1">
      <c r="A229" s="38"/>
      <c r="B229" s="39"/>
      <c r="C229" s="40"/>
      <c r="D229" s="210" t="s">
        <v>129</v>
      </c>
      <c r="E229" s="40"/>
      <c r="F229" s="211" t="s">
        <v>428</v>
      </c>
      <c r="G229" s="40"/>
      <c r="H229" s="40"/>
      <c r="I229" s="212"/>
      <c r="J229" s="40"/>
      <c r="K229" s="40"/>
      <c r="L229" s="44"/>
      <c r="M229" s="213"/>
      <c r="N229" s="214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129</v>
      </c>
      <c r="AU229" s="17" t="s">
        <v>82</v>
      </c>
    </row>
    <row r="230" s="2" customFormat="1" ht="16.5" customHeight="1">
      <c r="A230" s="38"/>
      <c r="B230" s="39"/>
      <c r="C230" s="227" t="s">
        <v>429</v>
      </c>
      <c r="D230" s="227" t="s">
        <v>179</v>
      </c>
      <c r="E230" s="228" t="s">
        <v>430</v>
      </c>
      <c r="F230" s="229" t="s">
        <v>431</v>
      </c>
      <c r="G230" s="230" t="s">
        <v>227</v>
      </c>
      <c r="H230" s="231">
        <v>2</v>
      </c>
      <c r="I230" s="232"/>
      <c r="J230" s="233">
        <f>ROUND(I230*H230,2)</f>
        <v>0</v>
      </c>
      <c r="K230" s="229" t="s">
        <v>126</v>
      </c>
      <c r="L230" s="234"/>
      <c r="M230" s="235" t="s">
        <v>19</v>
      </c>
      <c r="N230" s="236" t="s">
        <v>46</v>
      </c>
      <c r="O230" s="84"/>
      <c r="P230" s="206">
        <f>O230*H230</f>
        <v>0</v>
      </c>
      <c r="Q230" s="206">
        <v>0.00010000000000000001</v>
      </c>
      <c r="R230" s="206">
        <f>Q230*H230</f>
        <v>0.00020000000000000001</v>
      </c>
      <c r="S230" s="206">
        <v>0</v>
      </c>
      <c r="T230" s="20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8" t="s">
        <v>318</v>
      </c>
      <c r="AT230" s="208" t="s">
        <v>179</v>
      </c>
      <c r="AU230" s="208" t="s">
        <v>82</v>
      </c>
      <c r="AY230" s="17" t="s">
        <v>120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7" t="s">
        <v>80</v>
      </c>
      <c r="BK230" s="209">
        <f>ROUND(I230*H230,2)</f>
        <v>0</v>
      </c>
      <c r="BL230" s="17" t="s">
        <v>213</v>
      </c>
      <c r="BM230" s="208" t="s">
        <v>432</v>
      </c>
    </row>
    <row r="231" s="2" customFormat="1" ht="16.5" customHeight="1">
      <c r="A231" s="38"/>
      <c r="B231" s="39"/>
      <c r="C231" s="197" t="s">
        <v>433</v>
      </c>
      <c r="D231" s="197" t="s">
        <v>122</v>
      </c>
      <c r="E231" s="198" t="s">
        <v>434</v>
      </c>
      <c r="F231" s="199" t="s">
        <v>435</v>
      </c>
      <c r="G231" s="200" t="s">
        <v>227</v>
      </c>
      <c r="H231" s="201">
        <v>1</v>
      </c>
      <c r="I231" s="202"/>
      <c r="J231" s="203">
        <f>ROUND(I231*H231,2)</f>
        <v>0</v>
      </c>
      <c r="K231" s="199" t="s">
        <v>126</v>
      </c>
      <c r="L231" s="44"/>
      <c r="M231" s="204" t="s">
        <v>19</v>
      </c>
      <c r="N231" s="205" t="s">
        <v>46</v>
      </c>
      <c r="O231" s="84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8" t="s">
        <v>213</v>
      </c>
      <c r="AT231" s="208" t="s">
        <v>122</v>
      </c>
      <c r="AU231" s="208" t="s">
        <v>82</v>
      </c>
      <c r="AY231" s="17" t="s">
        <v>120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7" t="s">
        <v>80</v>
      </c>
      <c r="BK231" s="209">
        <f>ROUND(I231*H231,2)</f>
        <v>0</v>
      </c>
      <c r="BL231" s="17" t="s">
        <v>213</v>
      </c>
      <c r="BM231" s="208" t="s">
        <v>436</v>
      </c>
    </row>
    <row r="232" s="2" customFormat="1">
      <c r="A232" s="38"/>
      <c r="B232" s="39"/>
      <c r="C232" s="40"/>
      <c r="D232" s="210" t="s">
        <v>129</v>
      </c>
      <c r="E232" s="40"/>
      <c r="F232" s="211" t="s">
        <v>437</v>
      </c>
      <c r="G232" s="40"/>
      <c r="H232" s="40"/>
      <c r="I232" s="212"/>
      <c r="J232" s="40"/>
      <c r="K232" s="40"/>
      <c r="L232" s="44"/>
      <c r="M232" s="213"/>
      <c r="N232" s="214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129</v>
      </c>
      <c r="AU232" s="17" t="s">
        <v>82</v>
      </c>
    </row>
    <row r="233" s="2" customFormat="1" ht="16.5" customHeight="1">
      <c r="A233" s="38"/>
      <c r="B233" s="39"/>
      <c r="C233" s="227" t="s">
        <v>438</v>
      </c>
      <c r="D233" s="227" t="s">
        <v>179</v>
      </c>
      <c r="E233" s="228" t="s">
        <v>439</v>
      </c>
      <c r="F233" s="229" t="s">
        <v>440</v>
      </c>
      <c r="G233" s="230" t="s">
        <v>227</v>
      </c>
      <c r="H233" s="231">
        <v>1</v>
      </c>
      <c r="I233" s="232"/>
      <c r="J233" s="233">
        <f>ROUND(I233*H233,2)</f>
        <v>0</v>
      </c>
      <c r="K233" s="229" t="s">
        <v>228</v>
      </c>
      <c r="L233" s="234"/>
      <c r="M233" s="235" t="s">
        <v>19</v>
      </c>
      <c r="N233" s="236" t="s">
        <v>46</v>
      </c>
      <c r="O233" s="84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8" t="s">
        <v>318</v>
      </c>
      <c r="AT233" s="208" t="s">
        <v>179</v>
      </c>
      <c r="AU233" s="208" t="s">
        <v>82</v>
      </c>
      <c r="AY233" s="17" t="s">
        <v>120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7" t="s">
        <v>80</v>
      </c>
      <c r="BK233" s="209">
        <f>ROUND(I233*H233,2)</f>
        <v>0</v>
      </c>
      <c r="BL233" s="17" t="s">
        <v>213</v>
      </c>
      <c r="BM233" s="208" t="s">
        <v>441</v>
      </c>
    </row>
    <row r="234" s="2" customFormat="1" ht="24.15" customHeight="1">
      <c r="A234" s="38"/>
      <c r="B234" s="39"/>
      <c r="C234" s="197" t="s">
        <v>442</v>
      </c>
      <c r="D234" s="197" t="s">
        <v>122</v>
      </c>
      <c r="E234" s="198" t="s">
        <v>443</v>
      </c>
      <c r="F234" s="199" t="s">
        <v>444</v>
      </c>
      <c r="G234" s="200" t="s">
        <v>140</v>
      </c>
      <c r="H234" s="201">
        <v>3</v>
      </c>
      <c r="I234" s="202"/>
      <c r="J234" s="203">
        <f>ROUND(I234*H234,2)</f>
        <v>0</v>
      </c>
      <c r="K234" s="199" t="s">
        <v>126</v>
      </c>
      <c r="L234" s="44"/>
      <c r="M234" s="204" t="s">
        <v>19</v>
      </c>
      <c r="N234" s="205" t="s">
        <v>46</v>
      </c>
      <c r="O234" s="84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8" t="s">
        <v>213</v>
      </c>
      <c r="AT234" s="208" t="s">
        <v>122</v>
      </c>
      <c r="AU234" s="208" t="s">
        <v>82</v>
      </c>
      <c r="AY234" s="17" t="s">
        <v>120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7" t="s">
        <v>80</v>
      </c>
      <c r="BK234" s="209">
        <f>ROUND(I234*H234,2)</f>
        <v>0</v>
      </c>
      <c r="BL234" s="17" t="s">
        <v>213</v>
      </c>
      <c r="BM234" s="208" t="s">
        <v>445</v>
      </c>
    </row>
    <row r="235" s="2" customFormat="1">
      <c r="A235" s="38"/>
      <c r="B235" s="39"/>
      <c r="C235" s="40"/>
      <c r="D235" s="210" t="s">
        <v>129</v>
      </c>
      <c r="E235" s="40"/>
      <c r="F235" s="211" t="s">
        <v>446</v>
      </c>
      <c r="G235" s="40"/>
      <c r="H235" s="40"/>
      <c r="I235" s="212"/>
      <c r="J235" s="40"/>
      <c r="K235" s="40"/>
      <c r="L235" s="44"/>
      <c r="M235" s="213"/>
      <c r="N235" s="214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129</v>
      </c>
      <c r="AU235" s="17" t="s">
        <v>82</v>
      </c>
    </row>
    <row r="236" s="2" customFormat="1" ht="16.5" customHeight="1">
      <c r="A236" s="38"/>
      <c r="B236" s="39"/>
      <c r="C236" s="227" t="s">
        <v>447</v>
      </c>
      <c r="D236" s="227" t="s">
        <v>179</v>
      </c>
      <c r="E236" s="228" t="s">
        <v>448</v>
      </c>
      <c r="F236" s="229" t="s">
        <v>449</v>
      </c>
      <c r="G236" s="230" t="s">
        <v>450</v>
      </c>
      <c r="H236" s="231">
        <v>1</v>
      </c>
      <c r="I236" s="232"/>
      <c r="J236" s="233">
        <f>ROUND(I236*H236,2)</f>
        <v>0</v>
      </c>
      <c r="K236" s="229" t="s">
        <v>228</v>
      </c>
      <c r="L236" s="234"/>
      <c r="M236" s="235" t="s">
        <v>19</v>
      </c>
      <c r="N236" s="236" t="s">
        <v>46</v>
      </c>
      <c r="O236" s="84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8" t="s">
        <v>318</v>
      </c>
      <c r="AT236" s="208" t="s">
        <v>179</v>
      </c>
      <c r="AU236" s="208" t="s">
        <v>82</v>
      </c>
      <c r="AY236" s="17" t="s">
        <v>120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7" t="s">
        <v>80</v>
      </c>
      <c r="BK236" s="209">
        <f>ROUND(I236*H236,2)</f>
        <v>0</v>
      </c>
      <c r="BL236" s="17" t="s">
        <v>213</v>
      </c>
      <c r="BM236" s="208" t="s">
        <v>451</v>
      </c>
    </row>
    <row r="237" s="2" customFormat="1">
      <c r="A237" s="38"/>
      <c r="B237" s="39"/>
      <c r="C237" s="40"/>
      <c r="D237" s="217" t="s">
        <v>452</v>
      </c>
      <c r="E237" s="40"/>
      <c r="F237" s="248" t="s">
        <v>453</v>
      </c>
      <c r="G237" s="40"/>
      <c r="H237" s="40"/>
      <c r="I237" s="212"/>
      <c r="J237" s="40"/>
      <c r="K237" s="40"/>
      <c r="L237" s="44"/>
      <c r="M237" s="213"/>
      <c r="N237" s="214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452</v>
      </c>
      <c r="AU237" s="17" t="s">
        <v>82</v>
      </c>
    </row>
    <row r="238" s="2" customFormat="1" ht="24.15" customHeight="1">
      <c r="A238" s="38"/>
      <c r="B238" s="39"/>
      <c r="C238" s="197" t="s">
        <v>454</v>
      </c>
      <c r="D238" s="197" t="s">
        <v>122</v>
      </c>
      <c r="E238" s="198" t="s">
        <v>455</v>
      </c>
      <c r="F238" s="199" t="s">
        <v>456</v>
      </c>
      <c r="G238" s="200" t="s">
        <v>227</v>
      </c>
      <c r="H238" s="201">
        <v>1</v>
      </c>
      <c r="I238" s="202"/>
      <c r="J238" s="203">
        <f>ROUND(I238*H238,2)</f>
        <v>0</v>
      </c>
      <c r="K238" s="199" t="s">
        <v>126</v>
      </c>
      <c r="L238" s="44"/>
      <c r="M238" s="204" t="s">
        <v>19</v>
      </c>
      <c r="N238" s="205" t="s">
        <v>46</v>
      </c>
      <c r="O238" s="84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8" t="s">
        <v>213</v>
      </c>
      <c r="AT238" s="208" t="s">
        <v>122</v>
      </c>
      <c r="AU238" s="208" t="s">
        <v>82</v>
      </c>
      <c r="AY238" s="17" t="s">
        <v>120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7" t="s">
        <v>80</v>
      </c>
      <c r="BK238" s="209">
        <f>ROUND(I238*H238,2)</f>
        <v>0</v>
      </c>
      <c r="BL238" s="17" t="s">
        <v>213</v>
      </c>
      <c r="BM238" s="208" t="s">
        <v>457</v>
      </c>
    </row>
    <row r="239" s="2" customFormat="1">
      <c r="A239" s="38"/>
      <c r="B239" s="39"/>
      <c r="C239" s="40"/>
      <c r="D239" s="210" t="s">
        <v>129</v>
      </c>
      <c r="E239" s="40"/>
      <c r="F239" s="211" t="s">
        <v>458</v>
      </c>
      <c r="G239" s="40"/>
      <c r="H239" s="40"/>
      <c r="I239" s="212"/>
      <c r="J239" s="40"/>
      <c r="K239" s="40"/>
      <c r="L239" s="44"/>
      <c r="M239" s="213"/>
      <c r="N239" s="214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129</v>
      </c>
      <c r="AU239" s="17" t="s">
        <v>82</v>
      </c>
    </row>
    <row r="240" s="2" customFormat="1" ht="16.5" customHeight="1">
      <c r="A240" s="38"/>
      <c r="B240" s="39"/>
      <c r="C240" s="197" t="s">
        <v>459</v>
      </c>
      <c r="D240" s="197" t="s">
        <v>122</v>
      </c>
      <c r="E240" s="198" t="s">
        <v>460</v>
      </c>
      <c r="F240" s="199" t="s">
        <v>461</v>
      </c>
      <c r="G240" s="200" t="s">
        <v>462</v>
      </c>
      <c r="H240" s="201">
        <v>2</v>
      </c>
      <c r="I240" s="202"/>
      <c r="J240" s="203">
        <f>ROUND(I240*H240,2)</f>
        <v>0</v>
      </c>
      <c r="K240" s="199" t="s">
        <v>126</v>
      </c>
      <c r="L240" s="44"/>
      <c r="M240" s="204" t="s">
        <v>19</v>
      </c>
      <c r="N240" s="205" t="s">
        <v>46</v>
      </c>
      <c r="O240" s="84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8" t="s">
        <v>213</v>
      </c>
      <c r="AT240" s="208" t="s">
        <v>122</v>
      </c>
      <c r="AU240" s="208" t="s">
        <v>82</v>
      </c>
      <c r="AY240" s="17" t="s">
        <v>120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7" t="s">
        <v>80</v>
      </c>
      <c r="BK240" s="209">
        <f>ROUND(I240*H240,2)</f>
        <v>0</v>
      </c>
      <c r="BL240" s="17" t="s">
        <v>213</v>
      </c>
      <c r="BM240" s="208" t="s">
        <v>463</v>
      </c>
    </row>
    <row r="241" s="2" customFormat="1">
      <c r="A241" s="38"/>
      <c r="B241" s="39"/>
      <c r="C241" s="40"/>
      <c r="D241" s="210" t="s">
        <v>129</v>
      </c>
      <c r="E241" s="40"/>
      <c r="F241" s="211" t="s">
        <v>464</v>
      </c>
      <c r="G241" s="40"/>
      <c r="H241" s="40"/>
      <c r="I241" s="212"/>
      <c r="J241" s="40"/>
      <c r="K241" s="40"/>
      <c r="L241" s="44"/>
      <c r="M241" s="213"/>
      <c r="N241" s="214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82</v>
      </c>
    </row>
    <row r="242" s="13" customFormat="1">
      <c r="A242" s="13"/>
      <c r="B242" s="215"/>
      <c r="C242" s="216"/>
      <c r="D242" s="217" t="s">
        <v>131</v>
      </c>
      <c r="E242" s="218" t="s">
        <v>19</v>
      </c>
      <c r="F242" s="219" t="s">
        <v>465</v>
      </c>
      <c r="G242" s="216"/>
      <c r="H242" s="220">
        <v>2</v>
      </c>
      <c r="I242" s="221"/>
      <c r="J242" s="216"/>
      <c r="K242" s="216"/>
      <c r="L242" s="222"/>
      <c r="M242" s="223"/>
      <c r="N242" s="224"/>
      <c r="O242" s="224"/>
      <c r="P242" s="224"/>
      <c r="Q242" s="224"/>
      <c r="R242" s="224"/>
      <c r="S242" s="224"/>
      <c r="T242" s="22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6" t="s">
        <v>131</v>
      </c>
      <c r="AU242" s="226" t="s">
        <v>82</v>
      </c>
      <c r="AV242" s="13" t="s">
        <v>82</v>
      </c>
      <c r="AW242" s="13" t="s">
        <v>36</v>
      </c>
      <c r="AX242" s="13" t="s">
        <v>80</v>
      </c>
      <c r="AY242" s="226" t="s">
        <v>120</v>
      </c>
    </row>
    <row r="243" s="2" customFormat="1" ht="24.15" customHeight="1">
      <c r="A243" s="38"/>
      <c r="B243" s="39"/>
      <c r="C243" s="197" t="s">
        <v>466</v>
      </c>
      <c r="D243" s="197" t="s">
        <v>122</v>
      </c>
      <c r="E243" s="198" t="s">
        <v>467</v>
      </c>
      <c r="F243" s="199" t="s">
        <v>468</v>
      </c>
      <c r="G243" s="200" t="s">
        <v>182</v>
      </c>
      <c r="H243" s="201">
        <v>0.0040000000000000001</v>
      </c>
      <c r="I243" s="202"/>
      <c r="J243" s="203">
        <f>ROUND(I243*H243,2)</f>
        <v>0</v>
      </c>
      <c r="K243" s="199" t="s">
        <v>126</v>
      </c>
      <c r="L243" s="44"/>
      <c r="M243" s="204" t="s">
        <v>19</v>
      </c>
      <c r="N243" s="205" t="s">
        <v>46</v>
      </c>
      <c r="O243" s="84"/>
      <c r="P243" s="206">
        <f>O243*H243</f>
        <v>0</v>
      </c>
      <c r="Q243" s="206">
        <v>0</v>
      </c>
      <c r="R243" s="206">
        <f>Q243*H243</f>
        <v>0</v>
      </c>
      <c r="S243" s="206">
        <v>0</v>
      </c>
      <c r="T243" s="20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8" t="s">
        <v>213</v>
      </c>
      <c r="AT243" s="208" t="s">
        <v>122</v>
      </c>
      <c r="AU243" s="208" t="s">
        <v>82</v>
      </c>
      <c r="AY243" s="17" t="s">
        <v>120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7" t="s">
        <v>80</v>
      </c>
      <c r="BK243" s="209">
        <f>ROUND(I243*H243,2)</f>
        <v>0</v>
      </c>
      <c r="BL243" s="17" t="s">
        <v>213</v>
      </c>
      <c r="BM243" s="208" t="s">
        <v>469</v>
      </c>
    </row>
    <row r="244" s="2" customFormat="1">
      <c r="A244" s="38"/>
      <c r="B244" s="39"/>
      <c r="C244" s="40"/>
      <c r="D244" s="210" t="s">
        <v>129</v>
      </c>
      <c r="E244" s="40"/>
      <c r="F244" s="211" t="s">
        <v>470</v>
      </c>
      <c r="G244" s="40"/>
      <c r="H244" s="40"/>
      <c r="I244" s="212"/>
      <c r="J244" s="40"/>
      <c r="K244" s="40"/>
      <c r="L244" s="44"/>
      <c r="M244" s="213"/>
      <c r="N244" s="214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129</v>
      </c>
      <c r="AU244" s="17" t="s">
        <v>82</v>
      </c>
    </row>
    <row r="245" s="12" customFormat="1" ht="22.8" customHeight="1">
      <c r="A245" s="12"/>
      <c r="B245" s="181"/>
      <c r="C245" s="182"/>
      <c r="D245" s="183" t="s">
        <v>74</v>
      </c>
      <c r="E245" s="195" t="s">
        <v>471</v>
      </c>
      <c r="F245" s="195" t="s">
        <v>472</v>
      </c>
      <c r="G245" s="182"/>
      <c r="H245" s="182"/>
      <c r="I245" s="185"/>
      <c r="J245" s="196">
        <f>BK245</f>
        <v>0</v>
      </c>
      <c r="K245" s="182"/>
      <c r="L245" s="187"/>
      <c r="M245" s="188"/>
      <c r="N245" s="189"/>
      <c r="O245" s="189"/>
      <c r="P245" s="190">
        <f>SUM(P246:P304)</f>
        <v>0</v>
      </c>
      <c r="Q245" s="189"/>
      <c r="R245" s="190">
        <f>SUM(R246:R304)</f>
        <v>1.4961769899999999</v>
      </c>
      <c r="S245" s="189"/>
      <c r="T245" s="191">
        <f>SUM(T246:T304)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2" t="s">
        <v>82</v>
      </c>
      <c r="AT245" s="193" t="s">
        <v>74</v>
      </c>
      <c r="AU245" s="193" t="s">
        <v>80</v>
      </c>
      <c r="AY245" s="192" t="s">
        <v>120</v>
      </c>
      <c r="BK245" s="194">
        <f>SUM(BK246:BK304)</f>
        <v>0</v>
      </c>
    </row>
    <row r="246" s="2" customFormat="1" ht="16.5" customHeight="1">
      <c r="A246" s="38"/>
      <c r="B246" s="39"/>
      <c r="C246" s="197" t="s">
        <v>231</v>
      </c>
      <c r="D246" s="197" t="s">
        <v>122</v>
      </c>
      <c r="E246" s="198" t="s">
        <v>473</v>
      </c>
      <c r="F246" s="199" t="s">
        <v>474</v>
      </c>
      <c r="G246" s="200" t="s">
        <v>150</v>
      </c>
      <c r="H246" s="201">
        <v>1.706</v>
      </c>
      <c r="I246" s="202"/>
      <c r="J246" s="203">
        <f>ROUND(I246*H246,2)</f>
        <v>0</v>
      </c>
      <c r="K246" s="199" t="s">
        <v>126</v>
      </c>
      <c r="L246" s="44"/>
      <c r="M246" s="204" t="s">
        <v>19</v>
      </c>
      <c r="N246" s="205" t="s">
        <v>46</v>
      </c>
      <c r="O246" s="84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08" t="s">
        <v>213</v>
      </c>
      <c r="AT246" s="208" t="s">
        <v>122</v>
      </c>
      <c r="AU246" s="208" t="s">
        <v>82</v>
      </c>
      <c r="AY246" s="17" t="s">
        <v>120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7" t="s">
        <v>80</v>
      </c>
      <c r="BK246" s="209">
        <f>ROUND(I246*H246,2)</f>
        <v>0</v>
      </c>
      <c r="BL246" s="17" t="s">
        <v>213</v>
      </c>
      <c r="BM246" s="208" t="s">
        <v>475</v>
      </c>
    </row>
    <row r="247" s="2" customFormat="1">
      <c r="A247" s="38"/>
      <c r="B247" s="39"/>
      <c r="C247" s="40"/>
      <c r="D247" s="210" t="s">
        <v>129</v>
      </c>
      <c r="E247" s="40"/>
      <c r="F247" s="211" t="s">
        <v>476</v>
      </c>
      <c r="G247" s="40"/>
      <c r="H247" s="40"/>
      <c r="I247" s="212"/>
      <c r="J247" s="40"/>
      <c r="K247" s="40"/>
      <c r="L247" s="44"/>
      <c r="M247" s="213"/>
      <c r="N247" s="214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129</v>
      </c>
      <c r="AU247" s="17" t="s">
        <v>82</v>
      </c>
    </row>
    <row r="248" s="13" customFormat="1">
      <c r="A248" s="13"/>
      <c r="B248" s="215"/>
      <c r="C248" s="216"/>
      <c r="D248" s="217" t="s">
        <v>131</v>
      </c>
      <c r="E248" s="218" t="s">
        <v>19</v>
      </c>
      <c r="F248" s="219" t="s">
        <v>477</v>
      </c>
      <c r="G248" s="216"/>
      <c r="H248" s="220">
        <v>1.706</v>
      </c>
      <c r="I248" s="221"/>
      <c r="J248" s="216"/>
      <c r="K248" s="216"/>
      <c r="L248" s="222"/>
      <c r="M248" s="223"/>
      <c r="N248" s="224"/>
      <c r="O248" s="224"/>
      <c r="P248" s="224"/>
      <c r="Q248" s="224"/>
      <c r="R248" s="224"/>
      <c r="S248" s="224"/>
      <c r="T248" s="22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6" t="s">
        <v>131</v>
      </c>
      <c r="AU248" s="226" t="s">
        <v>82</v>
      </c>
      <c r="AV248" s="13" t="s">
        <v>82</v>
      </c>
      <c r="AW248" s="13" t="s">
        <v>36</v>
      </c>
      <c r="AX248" s="13" t="s">
        <v>80</v>
      </c>
      <c r="AY248" s="226" t="s">
        <v>120</v>
      </c>
    </row>
    <row r="249" s="2" customFormat="1" ht="21.75" customHeight="1">
      <c r="A249" s="38"/>
      <c r="B249" s="39"/>
      <c r="C249" s="197" t="s">
        <v>478</v>
      </c>
      <c r="D249" s="197" t="s">
        <v>122</v>
      </c>
      <c r="E249" s="198" t="s">
        <v>479</v>
      </c>
      <c r="F249" s="199" t="s">
        <v>480</v>
      </c>
      <c r="G249" s="200" t="s">
        <v>227</v>
      </c>
      <c r="H249" s="201">
        <v>18</v>
      </c>
      <c r="I249" s="202"/>
      <c r="J249" s="203">
        <f>ROUND(I249*H249,2)</f>
        <v>0</v>
      </c>
      <c r="K249" s="199" t="s">
        <v>126</v>
      </c>
      <c r="L249" s="44"/>
      <c r="M249" s="204" t="s">
        <v>19</v>
      </c>
      <c r="N249" s="205" t="s">
        <v>46</v>
      </c>
      <c r="O249" s="84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8" t="s">
        <v>213</v>
      </c>
      <c r="AT249" s="208" t="s">
        <v>122</v>
      </c>
      <c r="AU249" s="208" t="s">
        <v>82</v>
      </c>
      <c r="AY249" s="17" t="s">
        <v>120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17" t="s">
        <v>80</v>
      </c>
      <c r="BK249" s="209">
        <f>ROUND(I249*H249,2)</f>
        <v>0</v>
      </c>
      <c r="BL249" s="17" t="s">
        <v>213</v>
      </c>
      <c r="BM249" s="208" t="s">
        <v>481</v>
      </c>
    </row>
    <row r="250" s="2" customFormat="1">
      <c r="A250" s="38"/>
      <c r="B250" s="39"/>
      <c r="C250" s="40"/>
      <c r="D250" s="210" t="s">
        <v>129</v>
      </c>
      <c r="E250" s="40"/>
      <c r="F250" s="211" t="s">
        <v>482</v>
      </c>
      <c r="G250" s="40"/>
      <c r="H250" s="40"/>
      <c r="I250" s="212"/>
      <c r="J250" s="40"/>
      <c r="K250" s="40"/>
      <c r="L250" s="44"/>
      <c r="M250" s="213"/>
      <c r="N250" s="214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129</v>
      </c>
      <c r="AU250" s="17" t="s">
        <v>82</v>
      </c>
    </row>
    <row r="251" s="2" customFormat="1" ht="21.75" customHeight="1">
      <c r="A251" s="38"/>
      <c r="B251" s="39"/>
      <c r="C251" s="197" t="s">
        <v>245</v>
      </c>
      <c r="D251" s="197" t="s">
        <v>122</v>
      </c>
      <c r="E251" s="198" t="s">
        <v>483</v>
      </c>
      <c r="F251" s="199" t="s">
        <v>484</v>
      </c>
      <c r="G251" s="200" t="s">
        <v>227</v>
      </c>
      <c r="H251" s="201">
        <v>6</v>
      </c>
      <c r="I251" s="202"/>
      <c r="J251" s="203">
        <f>ROUND(I251*H251,2)</f>
        <v>0</v>
      </c>
      <c r="K251" s="199" t="s">
        <v>126</v>
      </c>
      <c r="L251" s="44"/>
      <c r="M251" s="204" t="s">
        <v>19</v>
      </c>
      <c r="N251" s="205" t="s">
        <v>46</v>
      </c>
      <c r="O251" s="84"/>
      <c r="P251" s="206">
        <f>O251*H251</f>
        <v>0</v>
      </c>
      <c r="Q251" s="206">
        <v>0.0026700000000000001</v>
      </c>
      <c r="R251" s="206">
        <f>Q251*H251</f>
        <v>0.01602</v>
      </c>
      <c r="S251" s="206">
        <v>0</v>
      </c>
      <c r="T251" s="20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8" t="s">
        <v>213</v>
      </c>
      <c r="AT251" s="208" t="s">
        <v>122</v>
      </c>
      <c r="AU251" s="208" t="s">
        <v>82</v>
      </c>
      <c r="AY251" s="17" t="s">
        <v>120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17" t="s">
        <v>80</v>
      </c>
      <c r="BK251" s="209">
        <f>ROUND(I251*H251,2)</f>
        <v>0</v>
      </c>
      <c r="BL251" s="17" t="s">
        <v>213</v>
      </c>
      <c r="BM251" s="208" t="s">
        <v>485</v>
      </c>
    </row>
    <row r="252" s="2" customFormat="1">
      <c r="A252" s="38"/>
      <c r="B252" s="39"/>
      <c r="C252" s="40"/>
      <c r="D252" s="210" t="s">
        <v>129</v>
      </c>
      <c r="E252" s="40"/>
      <c r="F252" s="211" t="s">
        <v>486</v>
      </c>
      <c r="G252" s="40"/>
      <c r="H252" s="40"/>
      <c r="I252" s="212"/>
      <c r="J252" s="40"/>
      <c r="K252" s="40"/>
      <c r="L252" s="44"/>
      <c r="M252" s="213"/>
      <c r="N252" s="214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129</v>
      </c>
      <c r="AU252" s="17" t="s">
        <v>82</v>
      </c>
    </row>
    <row r="253" s="2" customFormat="1" ht="16.5" customHeight="1">
      <c r="A253" s="38"/>
      <c r="B253" s="39"/>
      <c r="C253" s="227" t="s">
        <v>487</v>
      </c>
      <c r="D253" s="227" t="s">
        <v>179</v>
      </c>
      <c r="E253" s="228" t="s">
        <v>488</v>
      </c>
      <c r="F253" s="229" t="s">
        <v>489</v>
      </c>
      <c r="G253" s="230" t="s">
        <v>227</v>
      </c>
      <c r="H253" s="231">
        <v>6</v>
      </c>
      <c r="I253" s="232"/>
      <c r="J253" s="233">
        <f>ROUND(I253*H253,2)</f>
        <v>0</v>
      </c>
      <c r="K253" s="229" t="s">
        <v>126</v>
      </c>
      <c r="L253" s="234"/>
      <c r="M253" s="235" t="s">
        <v>19</v>
      </c>
      <c r="N253" s="236" t="s">
        <v>46</v>
      </c>
      <c r="O253" s="84"/>
      <c r="P253" s="206">
        <f>O253*H253</f>
        <v>0</v>
      </c>
      <c r="Q253" s="206">
        <v>0.0023700000000000001</v>
      </c>
      <c r="R253" s="206">
        <f>Q253*H253</f>
        <v>0.01422</v>
      </c>
      <c r="S253" s="206">
        <v>0</v>
      </c>
      <c r="T253" s="20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8" t="s">
        <v>318</v>
      </c>
      <c r="AT253" s="208" t="s">
        <v>179</v>
      </c>
      <c r="AU253" s="208" t="s">
        <v>82</v>
      </c>
      <c r="AY253" s="17" t="s">
        <v>120</v>
      </c>
      <c r="BE253" s="209">
        <f>IF(N253="základní",J253,0)</f>
        <v>0</v>
      </c>
      <c r="BF253" s="209">
        <f>IF(N253="snížená",J253,0)</f>
        <v>0</v>
      </c>
      <c r="BG253" s="209">
        <f>IF(N253="zákl. přenesená",J253,0)</f>
        <v>0</v>
      </c>
      <c r="BH253" s="209">
        <f>IF(N253="sníž. přenesená",J253,0)</f>
        <v>0</v>
      </c>
      <c r="BI253" s="209">
        <f>IF(N253="nulová",J253,0)</f>
        <v>0</v>
      </c>
      <c r="BJ253" s="17" t="s">
        <v>80</v>
      </c>
      <c r="BK253" s="209">
        <f>ROUND(I253*H253,2)</f>
        <v>0</v>
      </c>
      <c r="BL253" s="17" t="s">
        <v>213</v>
      </c>
      <c r="BM253" s="208" t="s">
        <v>490</v>
      </c>
    </row>
    <row r="254" s="2" customFormat="1" ht="16.5" customHeight="1">
      <c r="A254" s="38"/>
      <c r="B254" s="39"/>
      <c r="C254" s="227" t="s">
        <v>491</v>
      </c>
      <c r="D254" s="227" t="s">
        <v>179</v>
      </c>
      <c r="E254" s="228" t="s">
        <v>492</v>
      </c>
      <c r="F254" s="229" t="s">
        <v>493</v>
      </c>
      <c r="G254" s="230" t="s">
        <v>227</v>
      </c>
      <c r="H254" s="231">
        <v>12</v>
      </c>
      <c r="I254" s="232"/>
      <c r="J254" s="233">
        <f>ROUND(I254*H254,2)</f>
        <v>0</v>
      </c>
      <c r="K254" s="229" t="s">
        <v>228</v>
      </c>
      <c r="L254" s="234"/>
      <c r="M254" s="235" t="s">
        <v>19</v>
      </c>
      <c r="N254" s="236" t="s">
        <v>46</v>
      </c>
      <c r="O254" s="84"/>
      <c r="P254" s="206">
        <f>O254*H254</f>
        <v>0</v>
      </c>
      <c r="Q254" s="206">
        <v>0</v>
      </c>
      <c r="R254" s="206">
        <f>Q254*H254</f>
        <v>0</v>
      </c>
      <c r="S254" s="206">
        <v>0</v>
      </c>
      <c r="T254" s="20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8" t="s">
        <v>318</v>
      </c>
      <c r="AT254" s="208" t="s">
        <v>179</v>
      </c>
      <c r="AU254" s="208" t="s">
        <v>82</v>
      </c>
      <c r="AY254" s="17" t="s">
        <v>120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7" t="s">
        <v>80</v>
      </c>
      <c r="BK254" s="209">
        <f>ROUND(I254*H254,2)</f>
        <v>0</v>
      </c>
      <c r="BL254" s="17" t="s">
        <v>213</v>
      </c>
      <c r="BM254" s="208" t="s">
        <v>494</v>
      </c>
    </row>
    <row r="255" s="13" customFormat="1">
      <c r="A255" s="13"/>
      <c r="B255" s="215"/>
      <c r="C255" s="216"/>
      <c r="D255" s="217" t="s">
        <v>131</v>
      </c>
      <c r="E255" s="216"/>
      <c r="F255" s="219" t="s">
        <v>495</v>
      </c>
      <c r="G255" s="216"/>
      <c r="H255" s="220">
        <v>12</v>
      </c>
      <c r="I255" s="221"/>
      <c r="J255" s="216"/>
      <c r="K255" s="216"/>
      <c r="L255" s="222"/>
      <c r="M255" s="223"/>
      <c r="N255" s="224"/>
      <c r="O255" s="224"/>
      <c r="P255" s="224"/>
      <c r="Q255" s="224"/>
      <c r="R255" s="224"/>
      <c r="S255" s="224"/>
      <c r="T255" s="22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6" t="s">
        <v>131</v>
      </c>
      <c r="AU255" s="226" t="s">
        <v>82</v>
      </c>
      <c r="AV255" s="13" t="s">
        <v>82</v>
      </c>
      <c r="AW255" s="13" t="s">
        <v>4</v>
      </c>
      <c r="AX255" s="13" t="s">
        <v>80</v>
      </c>
      <c r="AY255" s="226" t="s">
        <v>120</v>
      </c>
    </row>
    <row r="256" s="2" customFormat="1" ht="24.15" customHeight="1">
      <c r="A256" s="38"/>
      <c r="B256" s="39"/>
      <c r="C256" s="197" t="s">
        <v>496</v>
      </c>
      <c r="D256" s="197" t="s">
        <v>122</v>
      </c>
      <c r="E256" s="198" t="s">
        <v>497</v>
      </c>
      <c r="F256" s="199" t="s">
        <v>498</v>
      </c>
      <c r="G256" s="200" t="s">
        <v>227</v>
      </c>
      <c r="H256" s="201">
        <v>6</v>
      </c>
      <c r="I256" s="202"/>
      <c r="J256" s="203">
        <f>ROUND(I256*H256,2)</f>
        <v>0</v>
      </c>
      <c r="K256" s="199" t="s">
        <v>19</v>
      </c>
      <c r="L256" s="44"/>
      <c r="M256" s="204" t="s">
        <v>19</v>
      </c>
      <c r="N256" s="205" t="s">
        <v>46</v>
      </c>
      <c r="O256" s="84"/>
      <c r="P256" s="206">
        <f>O256*H256</f>
        <v>0</v>
      </c>
      <c r="Q256" s="206">
        <v>0.00023000000000000001</v>
      </c>
      <c r="R256" s="206">
        <f>Q256*H256</f>
        <v>0.0013800000000000002</v>
      </c>
      <c r="S256" s="206">
        <v>0</v>
      </c>
      <c r="T256" s="20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8" t="s">
        <v>213</v>
      </c>
      <c r="AT256" s="208" t="s">
        <v>122</v>
      </c>
      <c r="AU256" s="208" t="s">
        <v>82</v>
      </c>
      <c r="AY256" s="17" t="s">
        <v>120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7" t="s">
        <v>80</v>
      </c>
      <c r="BK256" s="209">
        <f>ROUND(I256*H256,2)</f>
        <v>0</v>
      </c>
      <c r="BL256" s="17" t="s">
        <v>213</v>
      </c>
      <c r="BM256" s="208" t="s">
        <v>499</v>
      </c>
    </row>
    <row r="257" s="2" customFormat="1" ht="24.15" customHeight="1">
      <c r="A257" s="38"/>
      <c r="B257" s="39"/>
      <c r="C257" s="197" t="s">
        <v>500</v>
      </c>
      <c r="D257" s="197" t="s">
        <v>122</v>
      </c>
      <c r="E257" s="198" t="s">
        <v>501</v>
      </c>
      <c r="F257" s="199" t="s">
        <v>502</v>
      </c>
      <c r="G257" s="200" t="s">
        <v>227</v>
      </c>
      <c r="H257" s="201">
        <v>12</v>
      </c>
      <c r="I257" s="202"/>
      <c r="J257" s="203">
        <f>ROUND(I257*H257,2)</f>
        <v>0</v>
      </c>
      <c r="K257" s="199" t="s">
        <v>126</v>
      </c>
      <c r="L257" s="44"/>
      <c r="M257" s="204" t="s">
        <v>19</v>
      </c>
      <c r="N257" s="205" t="s">
        <v>46</v>
      </c>
      <c r="O257" s="84"/>
      <c r="P257" s="206">
        <f>O257*H257</f>
        <v>0</v>
      </c>
      <c r="Q257" s="206">
        <v>0</v>
      </c>
      <c r="R257" s="206">
        <f>Q257*H257</f>
        <v>0</v>
      </c>
      <c r="S257" s="206">
        <v>0</v>
      </c>
      <c r="T257" s="20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8" t="s">
        <v>213</v>
      </c>
      <c r="AT257" s="208" t="s">
        <v>122</v>
      </c>
      <c r="AU257" s="208" t="s">
        <v>82</v>
      </c>
      <c r="AY257" s="17" t="s">
        <v>120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17" t="s">
        <v>80</v>
      </c>
      <c r="BK257" s="209">
        <f>ROUND(I257*H257,2)</f>
        <v>0</v>
      </c>
      <c r="BL257" s="17" t="s">
        <v>213</v>
      </c>
      <c r="BM257" s="208" t="s">
        <v>503</v>
      </c>
    </row>
    <row r="258" s="2" customFormat="1">
      <c r="A258" s="38"/>
      <c r="B258" s="39"/>
      <c r="C258" s="40"/>
      <c r="D258" s="210" t="s">
        <v>129</v>
      </c>
      <c r="E258" s="40"/>
      <c r="F258" s="211" t="s">
        <v>504</v>
      </c>
      <c r="G258" s="40"/>
      <c r="H258" s="40"/>
      <c r="I258" s="212"/>
      <c r="J258" s="40"/>
      <c r="K258" s="40"/>
      <c r="L258" s="44"/>
      <c r="M258" s="213"/>
      <c r="N258" s="214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129</v>
      </c>
      <c r="AU258" s="17" t="s">
        <v>82</v>
      </c>
    </row>
    <row r="259" s="13" customFormat="1">
      <c r="A259" s="13"/>
      <c r="B259" s="215"/>
      <c r="C259" s="216"/>
      <c r="D259" s="217" t="s">
        <v>131</v>
      </c>
      <c r="E259" s="218" t="s">
        <v>19</v>
      </c>
      <c r="F259" s="219" t="s">
        <v>505</v>
      </c>
      <c r="G259" s="216"/>
      <c r="H259" s="220">
        <v>12</v>
      </c>
      <c r="I259" s="221"/>
      <c r="J259" s="216"/>
      <c r="K259" s="216"/>
      <c r="L259" s="222"/>
      <c r="M259" s="223"/>
      <c r="N259" s="224"/>
      <c r="O259" s="224"/>
      <c r="P259" s="224"/>
      <c r="Q259" s="224"/>
      <c r="R259" s="224"/>
      <c r="S259" s="224"/>
      <c r="T259" s="22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6" t="s">
        <v>131</v>
      </c>
      <c r="AU259" s="226" t="s">
        <v>82</v>
      </c>
      <c r="AV259" s="13" t="s">
        <v>82</v>
      </c>
      <c r="AW259" s="13" t="s">
        <v>36</v>
      </c>
      <c r="AX259" s="13" t="s">
        <v>80</v>
      </c>
      <c r="AY259" s="226" t="s">
        <v>120</v>
      </c>
    </row>
    <row r="260" s="2" customFormat="1" ht="16.5" customHeight="1">
      <c r="A260" s="38"/>
      <c r="B260" s="39"/>
      <c r="C260" s="227" t="s">
        <v>506</v>
      </c>
      <c r="D260" s="227" t="s">
        <v>179</v>
      </c>
      <c r="E260" s="228" t="s">
        <v>507</v>
      </c>
      <c r="F260" s="229" t="s">
        <v>508</v>
      </c>
      <c r="G260" s="230" t="s">
        <v>140</v>
      </c>
      <c r="H260" s="231">
        <v>4</v>
      </c>
      <c r="I260" s="232"/>
      <c r="J260" s="233">
        <f>ROUND(I260*H260,2)</f>
        <v>0</v>
      </c>
      <c r="K260" s="229" t="s">
        <v>126</v>
      </c>
      <c r="L260" s="234"/>
      <c r="M260" s="235" t="s">
        <v>19</v>
      </c>
      <c r="N260" s="236" t="s">
        <v>46</v>
      </c>
      <c r="O260" s="84"/>
      <c r="P260" s="206">
        <f>O260*H260</f>
        <v>0</v>
      </c>
      <c r="Q260" s="206">
        <v>0.0012999999999999999</v>
      </c>
      <c r="R260" s="206">
        <f>Q260*H260</f>
        <v>0.0051999999999999998</v>
      </c>
      <c r="S260" s="206">
        <v>0</v>
      </c>
      <c r="T260" s="20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8" t="s">
        <v>318</v>
      </c>
      <c r="AT260" s="208" t="s">
        <v>179</v>
      </c>
      <c r="AU260" s="208" t="s">
        <v>82</v>
      </c>
      <c r="AY260" s="17" t="s">
        <v>120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7" t="s">
        <v>80</v>
      </c>
      <c r="BK260" s="209">
        <f>ROUND(I260*H260,2)</f>
        <v>0</v>
      </c>
      <c r="BL260" s="17" t="s">
        <v>213</v>
      </c>
      <c r="BM260" s="208" t="s">
        <v>509</v>
      </c>
    </row>
    <row r="261" s="2" customFormat="1" ht="16.5" customHeight="1">
      <c r="A261" s="38"/>
      <c r="B261" s="39"/>
      <c r="C261" s="227" t="s">
        <v>510</v>
      </c>
      <c r="D261" s="227" t="s">
        <v>179</v>
      </c>
      <c r="E261" s="228" t="s">
        <v>511</v>
      </c>
      <c r="F261" s="229" t="s">
        <v>512</v>
      </c>
      <c r="G261" s="230" t="s">
        <v>227</v>
      </c>
      <c r="H261" s="231">
        <v>24</v>
      </c>
      <c r="I261" s="232"/>
      <c r="J261" s="233">
        <f>ROUND(I261*H261,2)</f>
        <v>0</v>
      </c>
      <c r="K261" s="229" t="s">
        <v>228</v>
      </c>
      <c r="L261" s="234"/>
      <c r="M261" s="235" t="s">
        <v>19</v>
      </c>
      <c r="N261" s="236" t="s">
        <v>46</v>
      </c>
      <c r="O261" s="84"/>
      <c r="P261" s="206">
        <f>O261*H261</f>
        <v>0</v>
      </c>
      <c r="Q261" s="206">
        <v>1.0000000000000001E-05</v>
      </c>
      <c r="R261" s="206">
        <f>Q261*H261</f>
        <v>0.00024000000000000003</v>
      </c>
      <c r="S261" s="206">
        <v>0</v>
      </c>
      <c r="T261" s="20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8" t="s">
        <v>318</v>
      </c>
      <c r="AT261" s="208" t="s">
        <v>179</v>
      </c>
      <c r="AU261" s="208" t="s">
        <v>82</v>
      </c>
      <c r="AY261" s="17" t="s">
        <v>120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17" t="s">
        <v>80</v>
      </c>
      <c r="BK261" s="209">
        <f>ROUND(I261*H261,2)</f>
        <v>0</v>
      </c>
      <c r="BL261" s="17" t="s">
        <v>213</v>
      </c>
      <c r="BM261" s="208" t="s">
        <v>513</v>
      </c>
    </row>
    <row r="262" s="2" customFormat="1">
      <c r="A262" s="38"/>
      <c r="B262" s="39"/>
      <c r="C262" s="40"/>
      <c r="D262" s="217" t="s">
        <v>452</v>
      </c>
      <c r="E262" s="40"/>
      <c r="F262" s="248" t="s">
        <v>514</v>
      </c>
      <c r="G262" s="40"/>
      <c r="H262" s="40"/>
      <c r="I262" s="212"/>
      <c r="J262" s="40"/>
      <c r="K262" s="40"/>
      <c r="L262" s="44"/>
      <c r="M262" s="213"/>
      <c r="N262" s="214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452</v>
      </c>
      <c r="AU262" s="17" t="s">
        <v>82</v>
      </c>
    </row>
    <row r="263" s="13" customFormat="1">
      <c r="A263" s="13"/>
      <c r="B263" s="215"/>
      <c r="C263" s="216"/>
      <c r="D263" s="217" t="s">
        <v>131</v>
      </c>
      <c r="E263" s="216"/>
      <c r="F263" s="219" t="s">
        <v>515</v>
      </c>
      <c r="G263" s="216"/>
      <c r="H263" s="220">
        <v>24</v>
      </c>
      <c r="I263" s="221"/>
      <c r="J263" s="216"/>
      <c r="K263" s="216"/>
      <c r="L263" s="222"/>
      <c r="M263" s="223"/>
      <c r="N263" s="224"/>
      <c r="O263" s="224"/>
      <c r="P263" s="224"/>
      <c r="Q263" s="224"/>
      <c r="R263" s="224"/>
      <c r="S263" s="224"/>
      <c r="T263" s="22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6" t="s">
        <v>131</v>
      </c>
      <c r="AU263" s="226" t="s">
        <v>82</v>
      </c>
      <c r="AV263" s="13" t="s">
        <v>82</v>
      </c>
      <c r="AW263" s="13" t="s">
        <v>4</v>
      </c>
      <c r="AX263" s="13" t="s">
        <v>80</v>
      </c>
      <c r="AY263" s="226" t="s">
        <v>120</v>
      </c>
    </row>
    <row r="264" s="2" customFormat="1" ht="24.15" customHeight="1">
      <c r="A264" s="38"/>
      <c r="B264" s="39"/>
      <c r="C264" s="227" t="s">
        <v>516</v>
      </c>
      <c r="D264" s="227" t="s">
        <v>179</v>
      </c>
      <c r="E264" s="228" t="s">
        <v>517</v>
      </c>
      <c r="F264" s="229" t="s">
        <v>518</v>
      </c>
      <c r="G264" s="230" t="s">
        <v>375</v>
      </c>
      <c r="H264" s="231">
        <v>0.23999999999999999</v>
      </c>
      <c r="I264" s="232"/>
      <c r="J264" s="233">
        <f>ROUND(I264*H264,2)</f>
        <v>0</v>
      </c>
      <c r="K264" s="229" t="s">
        <v>126</v>
      </c>
      <c r="L264" s="234"/>
      <c r="M264" s="235" t="s">
        <v>19</v>
      </c>
      <c r="N264" s="236" t="s">
        <v>46</v>
      </c>
      <c r="O264" s="84"/>
      <c r="P264" s="206">
        <f>O264*H264</f>
        <v>0</v>
      </c>
      <c r="Q264" s="206">
        <v>0.0033300000000000001</v>
      </c>
      <c r="R264" s="206">
        <f>Q264*H264</f>
        <v>0.00079920000000000002</v>
      </c>
      <c r="S264" s="206">
        <v>0</v>
      </c>
      <c r="T264" s="20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08" t="s">
        <v>318</v>
      </c>
      <c r="AT264" s="208" t="s">
        <v>179</v>
      </c>
      <c r="AU264" s="208" t="s">
        <v>82</v>
      </c>
      <c r="AY264" s="17" t="s">
        <v>120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17" t="s">
        <v>80</v>
      </c>
      <c r="BK264" s="209">
        <f>ROUND(I264*H264,2)</f>
        <v>0</v>
      </c>
      <c r="BL264" s="17" t="s">
        <v>213</v>
      </c>
      <c r="BM264" s="208" t="s">
        <v>519</v>
      </c>
    </row>
    <row r="265" s="13" customFormat="1">
      <c r="A265" s="13"/>
      <c r="B265" s="215"/>
      <c r="C265" s="216"/>
      <c r="D265" s="217" t="s">
        <v>131</v>
      </c>
      <c r="E265" s="216"/>
      <c r="F265" s="219" t="s">
        <v>520</v>
      </c>
      <c r="G265" s="216"/>
      <c r="H265" s="220">
        <v>0.23999999999999999</v>
      </c>
      <c r="I265" s="221"/>
      <c r="J265" s="216"/>
      <c r="K265" s="216"/>
      <c r="L265" s="222"/>
      <c r="M265" s="223"/>
      <c r="N265" s="224"/>
      <c r="O265" s="224"/>
      <c r="P265" s="224"/>
      <c r="Q265" s="224"/>
      <c r="R265" s="224"/>
      <c r="S265" s="224"/>
      <c r="T265" s="22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6" t="s">
        <v>131</v>
      </c>
      <c r="AU265" s="226" t="s">
        <v>82</v>
      </c>
      <c r="AV265" s="13" t="s">
        <v>82</v>
      </c>
      <c r="AW265" s="13" t="s">
        <v>4</v>
      </c>
      <c r="AX265" s="13" t="s">
        <v>80</v>
      </c>
      <c r="AY265" s="226" t="s">
        <v>120</v>
      </c>
    </row>
    <row r="266" s="2" customFormat="1" ht="24.15" customHeight="1">
      <c r="A266" s="38"/>
      <c r="B266" s="39"/>
      <c r="C266" s="227" t="s">
        <v>521</v>
      </c>
      <c r="D266" s="227" t="s">
        <v>179</v>
      </c>
      <c r="E266" s="228" t="s">
        <v>522</v>
      </c>
      <c r="F266" s="229" t="s">
        <v>523</v>
      </c>
      <c r="G266" s="230" t="s">
        <v>375</v>
      </c>
      <c r="H266" s="231">
        <v>0.23999999999999999</v>
      </c>
      <c r="I266" s="232"/>
      <c r="J266" s="233">
        <f>ROUND(I266*H266,2)</f>
        <v>0</v>
      </c>
      <c r="K266" s="229" t="s">
        <v>126</v>
      </c>
      <c r="L266" s="234"/>
      <c r="M266" s="235" t="s">
        <v>19</v>
      </c>
      <c r="N266" s="236" t="s">
        <v>46</v>
      </c>
      <c r="O266" s="84"/>
      <c r="P266" s="206">
        <f>O266*H266</f>
        <v>0</v>
      </c>
      <c r="Q266" s="206">
        <v>0.0087200000000000003</v>
      </c>
      <c r="R266" s="206">
        <f>Q266*H266</f>
        <v>0.0020928000000000001</v>
      </c>
      <c r="S266" s="206">
        <v>0</v>
      </c>
      <c r="T266" s="20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08" t="s">
        <v>318</v>
      </c>
      <c r="AT266" s="208" t="s">
        <v>179</v>
      </c>
      <c r="AU266" s="208" t="s">
        <v>82</v>
      </c>
      <c r="AY266" s="17" t="s">
        <v>120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17" t="s">
        <v>80</v>
      </c>
      <c r="BK266" s="209">
        <f>ROUND(I266*H266,2)</f>
        <v>0</v>
      </c>
      <c r="BL266" s="17" t="s">
        <v>213</v>
      </c>
      <c r="BM266" s="208" t="s">
        <v>524</v>
      </c>
    </row>
    <row r="267" s="13" customFormat="1">
      <c r="A267" s="13"/>
      <c r="B267" s="215"/>
      <c r="C267" s="216"/>
      <c r="D267" s="217" t="s">
        <v>131</v>
      </c>
      <c r="E267" s="216"/>
      <c r="F267" s="219" t="s">
        <v>520</v>
      </c>
      <c r="G267" s="216"/>
      <c r="H267" s="220">
        <v>0.23999999999999999</v>
      </c>
      <c r="I267" s="221"/>
      <c r="J267" s="216"/>
      <c r="K267" s="216"/>
      <c r="L267" s="222"/>
      <c r="M267" s="223"/>
      <c r="N267" s="224"/>
      <c r="O267" s="224"/>
      <c r="P267" s="224"/>
      <c r="Q267" s="224"/>
      <c r="R267" s="224"/>
      <c r="S267" s="224"/>
      <c r="T267" s="22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6" t="s">
        <v>131</v>
      </c>
      <c r="AU267" s="226" t="s">
        <v>82</v>
      </c>
      <c r="AV267" s="13" t="s">
        <v>82</v>
      </c>
      <c r="AW267" s="13" t="s">
        <v>4</v>
      </c>
      <c r="AX267" s="13" t="s">
        <v>80</v>
      </c>
      <c r="AY267" s="226" t="s">
        <v>120</v>
      </c>
    </row>
    <row r="268" s="2" customFormat="1" ht="24.15" customHeight="1">
      <c r="A268" s="38"/>
      <c r="B268" s="39"/>
      <c r="C268" s="197" t="s">
        <v>525</v>
      </c>
      <c r="D268" s="197" t="s">
        <v>122</v>
      </c>
      <c r="E268" s="198" t="s">
        <v>526</v>
      </c>
      <c r="F268" s="199" t="s">
        <v>527</v>
      </c>
      <c r="G268" s="200" t="s">
        <v>125</v>
      </c>
      <c r="H268" s="201">
        <v>23.52</v>
      </c>
      <c r="I268" s="202"/>
      <c r="J268" s="203">
        <f>ROUND(I268*H268,2)</f>
        <v>0</v>
      </c>
      <c r="K268" s="199" t="s">
        <v>126</v>
      </c>
      <c r="L268" s="44"/>
      <c r="M268" s="204" t="s">
        <v>19</v>
      </c>
      <c r="N268" s="205" t="s">
        <v>46</v>
      </c>
      <c r="O268" s="84"/>
      <c r="P268" s="206">
        <f>O268*H268</f>
        <v>0</v>
      </c>
      <c r="Q268" s="206">
        <v>0.0099600000000000001</v>
      </c>
      <c r="R268" s="206">
        <f>Q268*H268</f>
        <v>0.2342592</v>
      </c>
      <c r="S268" s="206">
        <v>0</v>
      </c>
      <c r="T268" s="20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08" t="s">
        <v>213</v>
      </c>
      <c r="AT268" s="208" t="s">
        <v>122</v>
      </c>
      <c r="AU268" s="208" t="s">
        <v>82</v>
      </c>
      <c r="AY268" s="17" t="s">
        <v>120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7" t="s">
        <v>80</v>
      </c>
      <c r="BK268" s="209">
        <f>ROUND(I268*H268,2)</f>
        <v>0</v>
      </c>
      <c r="BL268" s="17" t="s">
        <v>213</v>
      </c>
      <c r="BM268" s="208" t="s">
        <v>528</v>
      </c>
    </row>
    <row r="269" s="2" customFormat="1">
      <c r="A269" s="38"/>
      <c r="B269" s="39"/>
      <c r="C269" s="40"/>
      <c r="D269" s="210" t="s">
        <v>129</v>
      </c>
      <c r="E269" s="40"/>
      <c r="F269" s="211" t="s">
        <v>529</v>
      </c>
      <c r="G269" s="40"/>
      <c r="H269" s="40"/>
      <c r="I269" s="212"/>
      <c r="J269" s="40"/>
      <c r="K269" s="40"/>
      <c r="L269" s="44"/>
      <c r="M269" s="213"/>
      <c r="N269" s="214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129</v>
      </c>
      <c r="AU269" s="17" t="s">
        <v>82</v>
      </c>
    </row>
    <row r="270" s="13" customFormat="1">
      <c r="A270" s="13"/>
      <c r="B270" s="215"/>
      <c r="C270" s="216"/>
      <c r="D270" s="217" t="s">
        <v>131</v>
      </c>
      <c r="E270" s="218" t="s">
        <v>19</v>
      </c>
      <c r="F270" s="219" t="s">
        <v>367</v>
      </c>
      <c r="G270" s="216"/>
      <c r="H270" s="220">
        <v>23.52</v>
      </c>
      <c r="I270" s="221"/>
      <c r="J270" s="216"/>
      <c r="K270" s="216"/>
      <c r="L270" s="222"/>
      <c r="M270" s="223"/>
      <c r="N270" s="224"/>
      <c r="O270" s="224"/>
      <c r="P270" s="224"/>
      <c r="Q270" s="224"/>
      <c r="R270" s="224"/>
      <c r="S270" s="224"/>
      <c r="T270" s="22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6" t="s">
        <v>131</v>
      </c>
      <c r="AU270" s="226" t="s">
        <v>82</v>
      </c>
      <c r="AV270" s="13" t="s">
        <v>82</v>
      </c>
      <c r="AW270" s="13" t="s">
        <v>36</v>
      </c>
      <c r="AX270" s="13" t="s">
        <v>80</v>
      </c>
      <c r="AY270" s="226" t="s">
        <v>120</v>
      </c>
    </row>
    <row r="271" s="2" customFormat="1" ht="16.5" customHeight="1">
      <c r="A271" s="38"/>
      <c r="B271" s="39"/>
      <c r="C271" s="197" t="s">
        <v>530</v>
      </c>
      <c r="D271" s="197" t="s">
        <v>122</v>
      </c>
      <c r="E271" s="198" t="s">
        <v>531</v>
      </c>
      <c r="F271" s="199" t="s">
        <v>532</v>
      </c>
      <c r="G271" s="200" t="s">
        <v>125</v>
      </c>
      <c r="H271" s="201">
        <v>23.52</v>
      </c>
      <c r="I271" s="202"/>
      <c r="J271" s="203">
        <f>ROUND(I271*H271,2)</f>
        <v>0</v>
      </c>
      <c r="K271" s="199" t="s">
        <v>126</v>
      </c>
      <c r="L271" s="44"/>
      <c r="M271" s="204" t="s">
        <v>19</v>
      </c>
      <c r="N271" s="205" t="s">
        <v>46</v>
      </c>
      <c r="O271" s="84"/>
      <c r="P271" s="206">
        <f>O271*H271</f>
        <v>0</v>
      </c>
      <c r="Q271" s="206">
        <v>0</v>
      </c>
      <c r="R271" s="206">
        <f>Q271*H271</f>
        <v>0</v>
      </c>
      <c r="S271" s="206">
        <v>0</v>
      </c>
      <c r="T271" s="20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08" t="s">
        <v>213</v>
      </c>
      <c r="AT271" s="208" t="s">
        <v>122</v>
      </c>
      <c r="AU271" s="208" t="s">
        <v>82</v>
      </c>
      <c r="AY271" s="17" t="s">
        <v>120</v>
      </c>
      <c r="BE271" s="209">
        <f>IF(N271="základní",J271,0)</f>
        <v>0</v>
      </c>
      <c r="BF271" s="209">
        <f>IF(N271="snížená",J271,0)</f>
        <v>0</v>
      </c>
      <c r="BG271" s="209">
        <f>IF(N271="zákl. přenesená",J271,0)</f>
        <v>0</v>
      </c>
      <c r="BH271" s="209">
        <f>IF(N271="sníž. přenesená",J271,0)</f>
        <v>0</v>
      </c>
      <c r="BI271" s="209">
        <f>IF(N271="nulová",J271,0)</f>
        <v>0</v>
      </c>
      <c r="BJ271" s="17" t="s">
        <v>80</v>
      </c>
      <c r="BK271" s="209">
        <f>ROUND(I271*H271,2)</f>
        <v>0</v>
      </c>
      <c r="BL271" s="17" t="s">
        <v>213</v>
      </c>
      <c r="BM271" s="208" t="s">
        <v>533</v>
      </c>
    </row>
    <row r="272" s="2" customFormat="1">
      <c r="A272" s="38"/>
      <c r="B272" s="39"/>
      <c r="C272" s="40"/>
      <c r="D272" s="210" t="s">
        <v>129</v>
      </c>
      <c r="E272" s="40"/>
      <c r="F272" s="211" t="s">
        <v>534</v>
      </c>
      <c r="G272" s="40"/>
      <c r="H272" s="40"/>
      <c r="I272" s="212"/>
      <c r="J272" s="40"/>
      <c r="K272" s="40"/>
      <c r="L272" s="44"/>
      <c r="M272" s="213"/>
      <c r="N272" s="214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129</v>
      </c>
      <c r="AU272" s="17" t="s">
        <v>82</v>
      </c>
    </row>
    <row r="273" s="2" customFormat="1" ht="16.5" customHeight="1">
      <c r="A273" s="38"/>
      <c r="B273" s="39"/>
      <c r="C273" s="227" t="s">
        <v>535</v>
      </c>
      <c r="D273" s="227" t="s">
        <v>179</v>
      </c>
      <c r="E273" s="228" t="s">
        <v>536</v>
      </c>
      <c r="F273" s="229" t="s">
        <v>537</v>
      </c>
      <c r="G273" s="230" t="s">
        <v>125</v>
      </c>
      <c r="H273" s="231">
        <v>25.872</v>
      </c>
      <c r="I273" s="232"/>
      <c r="J273" s="233">
        <f>ROUND(I273*H273,2)</f>
        <v>0</v>
      </c>
      <c r="K273" s="229" t="s">
        <v>126</v>
      </c>
      <c r="L273" s="234"/>
      <c r="M273" s="235" t="s">
        <v>19</v>
      </c>
      <c r="N273" s="236" t="s">
        <v>46</v>
      </c>
      <c r="O273" s="84"/>
      <c r="P273" s="206">
        <f>O273*H273</f>
        <v>0</v>
      </c>
      <c r="Q273" s="206">
        <v>0.0093100000000000006</v>
      </c>
      <c r="R273" s="206">
        <f>Q273*H273</f>
        <v>0.24086832000000003</v>
      </c>
      <c r="S273" s="206">
        <v>0</v>
      </c>
      <c r="T273" s="20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08" t="s">
        <v>318</v>
      </c>
      <c r="AT273" s="208" t="s">
        <v>179</v>
      </c>
      <c r="AU273" s="208" t="s">
        <v>82</v>
      </c>
      <c r="AY273" s="17" t="s">
        <v>120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17" t="s">
        <v>80</v>
      </c>
      <c r="BK273" s="209">
        <f>ROUND(I273*H273,2)</f>
        <v>0</v>
      </c>
      <c r="BL273" s="17" t="s">
        <v>213</v>
      </c>
      <c r="BM273" s="208" t="s">
        <v>538</v>
      </c>
    </row>
    <row r="274" s="13" customFormat="1">
      <c r="A274" s="13"/>
      <c r="B274" s="215"/>
      <c r="C274" s="216"/>
      <c r="D274" s="217" t="s">
        <v>131</v>
      </c>
      <c r="E274" s="216"/>
      <c r="F274" s="219" t="s">
        <v>539</v>
      </c>
      <c r="G274" s="216"/>
      <c r="H274" s="220">
        <v>25.872</v>
      </c>
      <c r="I274" s="221"/>
      <c r="J274" s="216"/>
      <c r="K274" s="216"/>
      <c r="L274" s="222"/>
      <c r="M274" s="223"/>
      <c r="N274" s="224"/>
      <c r="O274" s="224"/>
      <c r="P274" s="224"/>
      <c r="Q274" s="224"/>
      <c r="R274" s="224"/>
      <c r="S274" s="224"/>
      <c r="T274" s="22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6" t="s">
        <v>131</v>
      </c>
      <c r="AU274" s="226" t="s">
        <v>82</v>
      </c>
      <c r="AV274" s="13" t="s">
        <v>82</v>
      </c>
      <c r="AW274" s="13" t="s">
        <v>4</v>
      </c>
      <c r="AX274" s="13" t="s">
        <v>80</v>
      </c>
      <c r="AY274" s="226" t="s">
        <v>120</v>
      </c>
    </row>
    <row r="275" s="2" customFormat="1" ht="21.75" customHeight="1">
      <c r="A275" s="38"/>
      <c r="B275" s="39"/>
      <c r="C275" s="197" t="s">
        <v>540</v>
      </c>
      <c r="D275" s="197" t="s">
        <v>122</v>
      </c>
      <c r="E275" s="198" t="s">
        <v>541</v>
      </c>
      <c r="F275" s="199" t="s">
        <v>542</v>
      </c>
      <c r="G275" s="200" t="s">
        <v>150</v>
      </c>
      <c r="H275" s="201">
        <v>0.044999999999999998</v>
      </c>
      <c r="I275" s="202"/>
      <c r="J275" s="203">
        <f>ROUND(I275*H275,2)</f>
        <v>0</v>
      </c>
      <c r="K275" s="199" t="s">
        <v>126</v>
      </c>
      <c r="L275" s="44"/>
      <c r="M275" s="204" t="s">
        <v>19</v>
      </c>
      <c r="N275" s="205" t="s">
        <v>46</v>
      </c>
      <c r="O275" s="84"/>
      <c r="P275" s="206">
        <f>O275*H275</f>
        <v>0</v>
      </c>
      <c r="Q275" s="206">
        <v>0.023369999999999998</v>
      </c>
      <c r="R275" s="206">
        <f>Q275*H275</f>
        <v>0.0010516499999999999</v>
      </c>
      <c r="S275" s="206">
        <v>0</v>
      </c>
      <c r="T275" s="20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08" t="s">
        <v>213</v>
      </c>
      <c r="AT275" s="208" t="s">
        <v>122</v>
      </c>
      <c r="AU275" s="208" t="s">
        <v>82</v>
      </c>
      <c r="AY275" s="17" t="s">
        <v>120</v>
      </c>
      <c r="BE275" s="209">
        <f>IF(N275="základní",J275,0)</f>
        <v>0</v>
      </c>
      <c r="BF275" s="209">
        <f>IF(N275="snížená",J275,0)</f>
        <v>0</v>
      </c>
      <c r="BG275" s="209">
        <f>IF(N275="zákl. přenesená",J275,0)</f>
        <v>0</v>
      </c>
      <c r="BH275" s="209">
        <f>IF(N275="sníž. přenesená",J275,0)</f>
        <v>0</v>
      </c>
      <c r="BI275" s="209">
        <f>IF(N275="nulová",J275,0)</f>
        <v>0</v>
      </c>
      <c r="BJ275" s="17" t="s">
        <v>80</v>
      </c>
      <c r="BK275" s="209">
        <f>ROUND(I275*H275,2)</f>
        <v>0</v>
      </c>
      <c r="BL275" s="17" t="s">
        <v>213</v>
      </c>
      <c r="BM275" s="208" t="s">
        <v>543</v>
      </c>
    </row>
    <row r="276" s="2" customFormat="1">
      <c r="A276" s="38"/>
      <c r="B276" s="39"/>
      <c r="C276" s="40"/>
      <c r="D276" s="210" t="s">
        <v>129</v>
      </c>
      <c r="E276" s="40"/>
      <c r="F276" s="211" t="s">
        <v>544</v>
      </c>
      <c r="G276" s="40"/>
      <c r="H276" s="40"/>
      <c r="I276" s="212"/>
      <c r="J276" s="40"/>
      <c r="K276" s="40"/>
      <c r="L276" s="44"/>
      <c r="M276" s="213"/>
      <c r="N276" s="214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129</v>
      </c>
      <c r="AU276" s="17" t="s">
        <v>82</v>
      </c>
    </row>
    <row r="277" s="13" customFormat="1">
      <c r="A277" s="13"/>
      <c r="B277" s="215"/>
      <c r="C277" s="216"/>
      <c r="D277" s="217" t="s">
        <v>131</v>
      </c>
      <c r="E277" s="218" t="s">
        <v>19</v>
      </c>
      <c r="F277" s="219" t="s">
        <v>545</v>
      </c>
      <c r="G277" s="216"/>
      <c r="H277" s="220">
        <v>0.044999999999999998</v>
      </c>
      <c r="I277" s="221"/>
      <c r="J277" s="216"/>
      <c r="K277" s="216"/>
      <c r="L277" s="222"/>
      <c r="M277" s="223"/>
      <c r="N277" s="224"/>
      <c r="O277" s="224"/>
      <c r="P277" s="224"/>
      <c r="Q277" s="224"/>
      <c r="R277" s="224"/>
      <c r="S277" s="224"/>
      <c r="T277" s="22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6" t="s">
        <v>131</v>
      </c>
      <c r="AU277" s="226" t="s">
        <v>82</v>
      </c>
      <c r="AV277" s="13" t="s">
        <v>82</v>
      </c>
      <c r="AW277" s="13" t="s">
        <v>36</v>
      </c>
      <c r="AX277" s="13" t="s">
        <v>80</v>
      </c>
      <c r="AY277" s="226" t="s">
        <v>120</v>
      </c>
    </row>
    <row r="278" s="2" customFormat="1" ht="16.5" customHeight="1">
      <c r="A278" s="38"/>
      <c r="B278" s="39"/>
      <c r="C278" s="197" t="s">
        <v>546</v>
      </c>
      <c r="D278" s="197" t="s">
        <v>122</v>
      </c>
      <c r="E278" s="198" t="s">
        <v>547</v>
      </c>
      <c r="F278" s="199" t="s">
        <v>548</v>
      </c>
      <c r="G278" s="200" t="s">
        <v>140</v>
      </c>
      <c r="H278" s="201">
        <v>21</v>
      </c>
      <c r="I278" s="202"/>
      <c r="J278" s="203">
        <f>ROUND(I278*H278,2)</f>
        <v>0</v>
      </c>
      <c r="K278" s="199" t="s">
        <v>126</v>
      </c>
      <c r="L278" s="44"/>
      <c r="M278" s="204" t="s">
        <v>19</v>
      </c>
      <c r="N278" s="205" t="s">
        <v>46</v>
      </c>
      <c r="O278" s="84"/>
      <c r="P278" s="206">
        <f>O278*H278</f>
        <v>0</v>
      </c>
      <c r="Q278" s="206">
        <v>0</v>
      </c>
      <c r="R278" s="206">
        <f>Q278*H278</f>
        <v>0</v>
      </c>
      <c r="S278" s="206">
        <v>0</v>
      </c>
      <c r="T278" s="20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08" t="s">
        <v>213</v>
      </c>
      <c r="AT278" s="208" t="s">
        <v>122</v>
      </c>
      <c r="AU278" s="208" t="s">
        <v>82</v>
      </c>
      <c r="AY278" s="17" t="s">
        <v>120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7" t="s">
        <v>80</v>
      </c>
      <c r="BK278" s="209">
        <f>ROUND(I278*H278,2)</f>
        <v>0</v>
      </c>
      <c r="BL278" s="17" t="s">
        <v>213</v>
      </c>
      <c r="BM278" s="208" t="s">
        <v>549</v>
      </c>
    </row>
    <row r="279" s="2" customFormat="1">
      <c r="A279" s="38"/>
      <c r="B279" s="39"/>
      <c r="C279" s="40"/>
      <c r="D279" s="210" t="s">
        <v>129</v>
      </c>
      <c r="E279" s="40"/>
      <c r="F279" s="211" t="s">
        <v>550</v>
      </c>
      <c r="G279" s="40"/>
      <c r="H279" s="40"/>
      <c r="I279" s="212"/>
      <c r="J279" s="40"/>
      <c r="K279" s="40"/>
      <c r="L279" s="44"/>
      <c r="M279" s="213"/>
      <c r="N279" s="214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129</v>
      </c>
      <c r="AU279" s="17" t="s">
        <v>82</v>
      </c>
    </row>
    <row r="280" s="13" customFormat="1">
      <c r="A280" s="13"/>
      <c r="B280" s="215"/>
      <c r="C280" s="216"/>
      <c r="D280" s="217" t="s">
        <v>131</v>
      </c>
      <c r="E280" s="218" t="s">
        <v>19</v>
      </c>
      <c r="F280" s="219" t="s">
        <v>551</v>
      </c>
      <c r="G280" s="216"/>
      <c r="H280" s="220">
        <v>21</v>
      </c>
      <c r="I280" s="221"/>
      <c r="J280" s="216"/>
      <c r="K280" s="216"/>
      <c r="L280" s="222"/>
      <c r="M280" s="223"/>
      <c r="N280" s="224"/>
      <c r="O280" s="224"/>
      <c r="P280" s="224"/>
      <c r="Q280" s="224"/>
      <c r="R280" s="224"/>
      <c r="S280" s="224"/>
      <c r="T280" s="22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6" t="s">
        <v>131</v>
      </c>
      <c r="AU280" s="226" t="s">
        <v>82</v>
      </c>
      <c r="AV280" s="13" t="s">
        <v>82</v>
      </c>
      <c r="AW280" s="13" t="s">
        <v>36</v>
      </c>
      <c r="AX280" s="13" t="s">
        <v>80</v>
      </c>
      <c r="AY280" s="226" t="s">
        <v>120</v>
      </c>
    </row>
    <row r="281" s="2" customFormat="1" ht="16.5" customHeight="1">
      <c r="A281" s="38"/>
      <c r="B281" s="39"/>
      <c r="C281" s="227" t="s">
        <v>552</v>
      </c>
      <c r="D281" s="227" t="s">
        <v>179</v>
      </c>
      <c r="E281" s="228" t="s">
        <v>553</v>
      </c>
      <c r="F281" s="229" t="s">
        <v>554</v>
      </c>
      <c r="G281" s="230" t="s">
        <v>150</v>
      </c>
      <c r="H281" s="231">
        <v>0.18099999999999999</v>
      </c>
      <c r="I281" s="232"/>
      <c r="J281" s="233">
        <f>ROUND(I281*H281,2)</f>
        <v>0</v>
      </c>
      <c r="K281" s="229" t="s">
        <v>126</v>
      </c>
      <c r="L281" s="234"/>
      <c r="M281" s="235" t="s">
        <v>19</v>
      </c>
      <c r="N281" s="236" t="s">
        <v>46</v>
      </c>
      <c r="O281" s="84"/>
      <c r="P281" s="206">
        <f>O281*H281</f>
        <v>0</v>
      </c>
      <c r="Q281" s="206">
        <v>0.55000000000000004</v>
      </c>
      <c r="R281" s="206">
        <f>Q281*H281</f>
        <v>0.09955</v>
      </c>
      <c r="S281" s="206">
        <v>0</v>
      </c>
      <c r="T281" s="20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08" t="s">
        <v>318</v>
      </c>
      <c r="AT281" s="208" t="s">
        <v>179</v>
      </c>
      <c r="AU281" s="208" t="s">
        <v>82</v>
      </c>
      <c r="AY281" s="17" t="s">
        <v>120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17" t="s">
        <v>80</v>
      </c>
      <c r="BK281" s="209">
        <f>ROUND(I281*H281,2)</f>
        <v>0</v>
      </c>
      <c r="BL281" s="17" t="s">
        <v>213</v>
      </c>
      <c r="BM281" s="208" t="s">
        <v>555</v>
      </c>
    </row>
    <row r="282" s="13" customFormat="1">
      <c r="A282" s="13"/>
      <c r="B282" s="215"/>
      <c r="C282" s="216"/>
      <c r="D282" s="217" t="s">
        <v>131</v>
      </c>
      <c r="E282" s="218" t="s">
        <v>19</v>
      </c>
      <c r="F282" s="219" t="s">
        <v>556</v>
      </c>
      <c r="G282" s="216"/>
      <c r="H282" s="220">
        <v>0.16800000000000001</v>
      </c>
      <c r="I282" s="221"/>
      <c r="J282" s="216"/>
      <c r="K282" s="216"/>
      <c r="L282" s="222"/>
      <c r="M282" s="223"/>
      <c r="N282" s="224"/>
      <c r="O282" s="224"/>
      <c r="P282" s="224"/>
      <c r="Q282" s="224"/>
      <c r="R282" s="224"/>
      <c r="S282" s="224"/>
      <c r="T282" s="22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6" t="s">
        <v>131</v>
      </c>
      <c r="AU282" s="226" t="s">
        <v>82</v>
      </c>
      <c r="AV282" s="13" t="s">
        <v>82</v>
      </c>
      <c r="AW282" s="13" t="s">
        <v>36</v>
      </c>
      <c r="AX282" s="13" t="s">
        <v>80</v>
      </c>
      <c r="AY282" s="226" t="s">
        <v>120</v>
      </c>
    </row>
    <row r="283" s="13" customFormat="1">
      <c r="A283" s="13"/>
      <c r="B283" s="215"/>
      <c r="C283" s="216"/>
      <c r="D283" s="217" t="s">
        <v>131</v>
      </c>
      <c r="E283" s="216"/>
      <c r="F283" s="219" t="s">
        <v>557</v>
      </c>
      <c r="G283" s="216"/>
      <c r="H283" s="220">
        <v>0.18099999999999999</v>
      </c>
      <c r="I283" s="221"/>
      <c r="J283" s="216"/>
      <c r="K283" s="216"/>
      <c r="L283" s="222"/>
      <c r="M283" s="223"/>
      <c r="N283" s="224"/>
      <c r="O283" s="224"/>
      <c r="P283" s="224"/>
      <c r="Q283" s="224"/>
      <c r="R283" s="224"/>
      <c r="S283" s="224"/>
      <c r="T283" s="22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6" t="s">
        <v>131</v>
      </c>
      <c r="AU283" s="226" t="s">
        <v>82</v>
      </c>
      <c r="AV283" s="13" t="s">
        <v>82</v>
      </c>
      <c r="AW283" s="13" t="s">
        <v>4</v>
      </c>
      <c r="AX283" s="13" t="s">
        <v>80</v>
      </c>
      <c r="AY283" s="226" t="s">
        <v>120</v>
      </c>
    </row>
    <row r="284" s="2" customFormat="1" ht="21.75" customHeight="1">
      <c r="A284" s="38"/>
      <c r="B284" s="39"/>
      <c r="C284" s="197" t="s">
        <v>558</v>
      </c>
      <c r="D284" s="197" t="s">
        <v>122</v>
      </c>
      <c r="E284" s="198" t="s">
        <v>559</v>
      </c>
      <c r="F284" s="199" t="s">
        <v>560</v>
      </c>
      <c r="G284" s="200" t="s">
        <v>140</v>
      </c>
      <c r="H284" s="201">
        <v>85.099999999999994</v>
      </c>
      <c r="I284" s="202"/>
      <c r="J284" s="203">
        <f>ROUND(I284*H284,2)</f>
        <v>0</v>
      </c>
      <c r="K284" s="199" t="s">
        <v>126</v>
      </c>
      <c r="L284" s="44"/>
      <c r="M284" s="204" t="s">
        <v>19</v>
      </c>
      <c r="N284" s="205" t="s">
        <v>46</v>
      </c>
      <c r="O284" s="84"/>
      <c r="P284" s="206">
        <f>O284*H284</f>
        <v>0</v>
      </c>
      <c r="Q284" s="206">
        <v>0</v>
      </c>
      <c r="R284" s="206">
        <f>Q284*H284</f>
        <v>0</v>
      </c>
      <c r="S284" s="206">
        <v>0</v>
      </c>
      <c r="T284" s="20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08" t="s">
        <v>213</v>
      </c>
      <c r="AT284" s="208" t="s">
        <v>122</v>
      </c>
      <c r="AU284" s="208" t="s">
        <v>82</v>
      </c>
      <c r="AY284" s="17" t="s">
        <v>120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17" t="s">
        <v>80</v>
      </c>
      <c r="BK284" s="209">
        <f>ROUND(I284*H284,2)</f>
        <v>0</v>
      </c>
      <c r="BL284" s="17" t="s">
        <v>213</v>
      </c>
      <c r="BM284" s="208" t="s">
        <v>561</v>
      </c>
    </row>
    <row r="285" s="2" customFormat="1">
      <c r="A285" s="38"/>
      <c r="B285" s="39"/>
      <c r="C285" s="40"/>
      <c r="D285" s="210" t="s">
        <v>129</v>
      </c>
      <c r="E285" s="40"/>
      <c r="F285" s="211" t="s">
        <v>562</v>
      </c>
      <c r="G285" s="40"/>
      <c r="H285" s="40"/>
      <c r="I285" s="212"/>
      <c r="J285" s="40"/>
      <c r="K285" s="40"/>
      <c r="L285" s="44"/>
      <c r="M285" s="213"/>
      <c r="N285" s="214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129</v>
      </c>
      <c r="AU285" s="17" t="s">
        <v>82</v>
      </c>
    </row>
    <row r="286" s="13" customFormat="1">
      <c r="A286" s="13"/>
      <c r="B286" s="215"/>
      <c r="C286" s="216"/>
      <c r="D286" s="217" t="s">
        <v>131</v>
      </c>
      <c r="E286" s="218" t="s">
        <v>19</v>
      </c>
      <c r="F286" s="219" t="s">
        <v>563</v>
      </c>
      <c r="G286" s="216"/>
      <c r="H286" s="220">
        <v>7.5</v>
      </c>
      <c r="I286" s="221"/>
      <c r="J286" s="216"/>
      <c r="K286" s="216"/>
      <c r="L286" s="222"/>
      <c r="M286" s="223"/>
      <c r="N286" s="224"/>
      <c r="O286" s="224"/>
      <c r="P286" s="224"/>
      <c r="Q286" s="224"/>
      <c r="R286" s="224"/>
      <c r="S286" s="224"/>
      <c r="T286" s="22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6" t="s">
        <v>131</v>
      </c>
      <c r="AU286" s="226" t="s">
        <v>82</v>
      </c>
      <c r="AV286" s="13" t="s">
        <v>82</v>
      </c>
      <c r="AW286" s="13" t="s">
        <v>36</v>
      </c>
      <c r="AX286" s="13" t="s">
        <v>75</v>
      </c>
      <c r="AY286" s="226" t="s">
        <v>120</v>
      </c>
    </row>
    <row r="287" s="13" customFormat="1">
      <c r="A287" s="13"/>
      <c r="B287" s="215"/>
      <c r="C287" s="216"/>
      <c r="D287" s="217" t="s">
        <v>131</v>
      </c>
      <c r="E287" s="218" t="s">
        <v>19</v>
      </c>
      <c r="F287" s="219" t="s">
        <v>564</v>
      </c>
      <c r="G287" s="216"/>
      <c r="H287" s="220">
        <v>8.4000000000000004</v>
      </c>
      <c r="I287" s="221"/>
      <c r="J287" s="216"/>
      <c r="K287" s="216"/>
      <c r="L287" s="222"/>
      <c r="M287" s="223"/>
      <c r="N287" s="224"/>
      <c r="O287" s="224"/>
      <c r="P287" s="224"/>
      <c r="Q287" s="224"/>
      <c r="R287" s="224"/>
      <c r="S287" s="224"/>
      <c r="T287" s="22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6" t="s">
        <v>131</v>
      </c>
      <c r="AU287" s="226" t="s">
        <v>82</v>
      </c>
      <c r="AV287" s="13" t="s">
        <v>82</v>
      </c>
      <c r="AW287" s="13" t="s">
        <v>36</v>
      </c>
      <c r="AX287" s="13" t="s">
        <v>75</v>
      </c>
      <c r="AY287" s="226" t="s">
        <v>120</v>
      </c>
    </row>
    <row r="288" s="13" customFormat="1">
      <c r="A288" s="13"/>
      <c r="B288" s="215"/>
      <c r="C288" s="216"/>
      <c r="D288" s="217" t="s">
        <v>131</v>
      </c>
      <c r="E288" s="218" t="s">
        <v>19</v>
      </c>
      <c r="F288" s="219" t="s">
        <v>565</v>
      </c>
      <c r="G288" s="216"/>
      <c r="H288" s="220">
        <v>18.199999999999999</v>
      </c>
      <c r="I288" s="221"/>
      <c r="J288" s="216"/>
      <c r="K288" s="216"/>
      <c r="L288" s="222"/>
      <c r="M288" s="223"/>
      <c r="N288" s="224"/>
      <c r="O288" s="224"/>
      <c r="P288" s="224"/>
      <c r="Q288" s="224"/>
      <c r="R288" s="224"/>
      <c r="S288" s="224"/>
      <c r="T288" s="22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6" t="s">
        <v>131</v>
      </c>
      <c r="AU288" s="226" t="s">
        <v>82</v>
      </c>
      <c r="AV288" s="13" t="s">
        <v>82</v>
      </c>
      <c r="AW288" s="13" t="s">
        <v>36</v>
      </c>
      <c r="AX288" s="13" t="s">
        <v>75</v>
      </c>
      <c r="AY288" s="226" t="s">
        <v>120</v>
      </c>
    </row>
    <row r="289" s="13" customFormat="1">
      <c r="A289" s="13"/>
      <c r="B289" s="215"/>
      <c r="C289" s="216"/>
      <c r="D289" s="217" t="s">
        <v>131</v>
      </c>
      <c r="E289" s="218" t="s">
        <v>19</v>
      </c>
      <c r="F289" s="219" t="s">
        <v>566</v>
      </c>
      <c r="G289" s="216"/>
      <c r="H289" s="220">
        <v>37.799999999999997</v>
      </c>
      <c r="I289" s="221"/>
      <c r="J289" s="216"/>
      <c r="K289" s="216"/>
      <c r="L289" s="222"/>
      <c r="M289" s="223"/>
      <c r="N289" s="224"/>
      <c r="O289" s="224"/>
      <c r="P289" s="224"/>
      <c r="Q289" s="224"/>
      <c r="R289" s="224"/>
      <c r="S289" s="224"/>
      <c r="T289" s="22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26" t="s">
        <v>131</v>
      </c>
      <c r="AU289" s="226" t="s">
        <v>82</v>
      </c>
      <c r="AV289" s="13" t="s">
        <v>82</v>
      </c>
      <c r="AW289" s="13" t="s">
        <v>36</v>
      </c>
      <c r="AX289" s="13" t="s">
        <v>75</v>
      </c>
      <c r="AY289" s="226" t="s">
        <v>120</v>
      </c>
    </row>
    <row r="290" s="13" customFormat="1">
      <c r="A290" s="13"/>
      <c r="B290" s="215"/>
      <c r="C290" s="216"/>
      <c r="D290" s="217" t="s">
        <v>131</v>
      </c>
      <c r="E290" s="218" t="s">
        <v>19</v>
      </c>
      <c r="F290" s="219" t="s">
        <v>567</v>
      </c>
      <c r="G290" s="216"/>
      <c r="H290" s="220">
        <v>13.199999999999999</v>
      </c>
      <c r="I290" s="221"/>
      <c r="J290" s="216"/>
      <c r="K290" s="216"/>
      <c r="L290" s="222"/>
      <c r="M290" s="223"/>
      <c r="N290" s="224"/>
      <c r="O290" s="224"/>
      <c r="P290" s="224"/>
      <c r="Q290" s="224"/>
      <c r="R290" s="224"/>
      <c r="S290" s="224"/>
      <c r="T290" s="22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26" t="s">
        <v>131</v>
      </c>
      <c r="AU290" s="226" t="s">
        <v>82</v>
      </c>
      <c r="AV290" s="13" t="s">
        <v>82</v>
      </c>
      <c r="AW290" s="13" t="s">
        <v>36</v>
      </c>
      <c r="AX290" s="13" t="s">
        <v>75</v>
      </c>
      <c r="AY290" s="226" t="s">
        <v>120</v>
      </c>
    </row>
    <row r="291" s="14" customFormat="1">
      <c r="A291" s="14"/>
      <c r="B291" s="237"/>
      <c r="C291" s="238"/>
      <c r="D291" s="217" t="s">
        <v>131</v>
      </c>
      <c r="E291" s="239" t="s">
        <v>19</v>
      </c>
      <c r="F291" s="240" t="s">
        <v>253</v>
      </c>
      <c r="G291" s="238"/>
      <c r="H291" s="241">
        <v>85.100000000000009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7" t="s">
        <v>131</v>
      </c>
      <c r="AU291" s="247" t="s">
        <v>82</v>
      </c>
      <c r="AV291" s="14" t="s">
        <v>127</v>
      </c>
      <c r="AW291" s="14" t="s">
        <v>36</v>
      </c>
      <c r="AX291" s="14" t="s">
        <v>80</v>
      </c>
      <c r="AY291" s="247" t="s">
        <v>120</v>
      </c>
    </row>
    <row r="292" s="2" customFormat="1" ht="16.5" customHeight="1">
      <c r="A292" s="38"/>
      <c r="B292" s="39"/>
      <c r="C292" s="227" t="s">
        <v>568</v>
      </c>
      <c r="D292" s="227" t="s">
        <v>179</v>
      </c>
      <c r="E292" s="228" t="s">
        <v>569</v>
      </c>
      <c r="F292" s="229" t="s">
        <v>570</v>
      </c>
      <c r="G292" s="230" t="s">
        <v>150</v>
      </c>
      <c r="H292" s="231">
        <v>1.5249999999999999</v>
      </c>
      <c r="I292" s="232"/>
      <c r="J292" s="233">
        <f>ROUND(I292*H292,2)</f>
        <v>0</v>
      </c>
      <c r="K292" s="229" t="s">
        <v>126</v>
      </c>
      <c r="L292" s="234"/>
      <c r="M292" s="235" t="s">
        <v>19</v>
      </c>
      <c r="N292" s="236" t="s">
        <v>46</v>
      </c>
      <c r="O292" s="84"/>
      <c r="P292" s="206">
        <f>O292*H292</f>
        <v>0</v>
      </c>
      <c r="Q292" s="206">
        <v>0.55000000000000004</v>
      </c>
      <c r="R292" s="206">
        <f>Q292*H292</f>
        <v>0.83875</v>
      </c>
      <c r="S292" s="206">
        <v>0</v>
      </c>
      <c r="T292" s="207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08" t="s">
        <v>318</v>
      </c>
      <c r="AT292" s="208" t="s">
        <v>179</v>
      </c>
      <c r="AU292" s="208" t="s">
        <v>82</v>
      </c>
      <c r="AY292" s="17" t="s">
        <v>120</v>
      </c>
      <c r="BE292" s="209">
        <f>IF(N292="základní",J292,0)</f>
        <v>0</v>
      </c>
      <c r="BF292" s="209">
        <f>IF(N292="snížená",J292,0)</f>
        <v>0</v>
      </c>
      <c r="BG292" s="209">
        <f>IF(N292="zákl. přenesená",J292,0)</f>
        <v>0</v>
      </c>
      <c r="BH292" s="209">
        <f>IF(N292="sníž. přenesená",J292,0)</f>
        <v>0</v>
      </c>
      <c r="BI292" s="209">
        <f>IF(N292="nulová",J292,0)</f>
        <v>0</v>
      </c>
      <c r="BJ292" s="17" t="s">
        <v>80</v>
      </c>
      <c r="BK292" s="209">
        <f>ROUND(I292*H292,2)</f>
        <v>0</v>
      </c>
      <c r="BL292" s="17" t="s">
        <v>213</v>
      </c>
      <c r="BM292" s="208" t="s">
        <v>571</v>
      </c>
    </row>
    <row r="293" s="13" customFormat="1">
      <c r="A293" s="13"/>
      <c r="B293" s="215"/>
      <c r="C293" s="216"/>
      <c r="D293" s="217" t="s">
        <v>131</v>
      </c>
      <c r="E293" s="218" t="s">
        <v>19</v>
      </c>
      <c r="F293" s="219" t="s">
        <v>572</v>
      </c>
      <c r="G293" s="216"/>
      <c r="H293" s="220">
        <v>0.14699999999999999</v>
      </c>
      <c r="I293" s="221"/>
      <c r="J293" s="216"/>
      <c r="K293" s="216"/>
      <c r="L293" s="222"/>
      <c r="M293" s="223"/>
      <c r="N293" s="224"/>
      <c r="O293" s="224"/>
      <c r="P293" s="224"/>
      <c r="Q293" s="224"/>
      <c r="R293" s="224"/>
      <c r="S293" s="224"/>
      <c r="T293" s="22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6" t="s">
        <v>131</v>
      </c>
      <c r="AU293" s="226" t="s">
        <v>82</v>
      </c>
      <c r="AV293" s="13" t="s">
        <v>82</v>
      </c>
      <c r="AW293" s="13" t="s">
        <v>36</v>
      </c>
      <c r="AX293" s="13" t="s">
        <v>75</v>
      </c>
      <c r="AY293" s="226" t="s">
        <v>120</v>
      </c>
    </row>
    <row r="294" s="13" customFormat="1">
      <c r="A294" s="13"/>
      <c r="B294" s="215"/>
      <c r="C294" s="216"/>
      <c r="D294" s="217" t="s">
        <v>131</v>
      </c>
      <c r="E294" s="218" t="s">
        <v>19</v>
      </c>
      <c r="F294" s="219" t="s">
        <v>573</v>
      </c>
      <c r="G294" s="216"/>
      <c r="H294" s="220">
        <v>0.16500000000000001</v>
      </c>
      <c r="I294" s="221"/>
      <c r="J294" s="216"/>
      <c r="K294" s="216"/>
      <c r="L294" s="222"/>
      <c r="M294" s="223"/>
      <c r="N294" s="224"/>
      <c r="O294" s="224"/>
      <c r="P294" s="224"/>
      <c r="Q294" s="224"/>
      <c r="R294" s="224"/>
      <c r="S294" s="224"/>
      <c r="T294" s="22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26" t="s">
        <v>131</v>
      </c>
      <c r="AU294" s="226" t="s">
        <v>82</v>
      </c>
      <c r="AV294" s="13" t="s">
        <v>82</v>
      </c>
      <c r="AW294" s="13" t="s">
        <v>36</v>
      </c>
      <c r="AX294" s="13" t="s">
        <v>75</v>
      </c>
      <c r="AY294" s="226" t="s">
        <v>120</v>
      </c>
    </row>
    <row r="295" s="13" customFormat="1">
      <c r="A295" s="13"/>
      <c r="B295" s="215"/>
      <c r="C295" s="216"/>
      <c r="D295" s="217" t="s">
        <v>131</v>
      </c>
      <c r="E295" s="218" t="s">
        <v>19</v>
      </c>
      <c r="F295" s="219" t="s">
        <v>574</v>
      </c>
      <c r="G295" s="216"/>
      <c r="H295" s="220">
        <v>0.35699999999999998</v>
      </c>
      <c r="I295" s="221"/>
      <c r="J295" s="216"/>
      <c r="K295" s="216"/>
      <c r="L295" s="222"/>
      <c r="M295" s="223"/>
      <c r="N295" s="224"/>
      <c r="O295" s="224"/>
      <c r="P295" s="224"/>
      <c r="Q295" s="224"/>
      <c r="R295" s="224"/>
      <c r="S295" s="224"/>
      <c r="T295" s="22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6" t="s">
        <v>131</v>
      </c>
      <c r="AU295" s="226" t="s">
        <v>82</v>
      </c>
      <c r="AV295" s="13" t="s">
        <v>82</v>
      </c>
      <c r="AW295" s="13" t="s">
        <v>36</v>
      </c>
      <c r="AX295" s="13" t="s">
        <v>75</v>
      </c>
      <c r="AY295" s="226" t="s">
        <v>120</v>
      </c>
    </row>
    <row r="296" s="13" customFormat="1">
      <c r="A296" s="13"/>
      <c r="B296" s="215"/>
      <c r="C296" s="216"/>
      <c r="D296" s="217" t="s">
        <v>131</v>
      </c>
      <c r="E296" s="218" t="s">
        <v>19</v>
      </c>
      <c r="F296" s="219" t="s">
        <v>575</v>
      </c>
      <c r="G296" s="216"/>
      <c r="H296" s="220">
        <v>0.48399999999999999</v>
      </c>
      <c r="I296" s="221"/>
      <c r="J296" s="216"/>
      <c r="K296" s="216"/>
      <c r="L296" s="222"/>
      <c r="M296" s="223"/>
      <c r="N296" s="224"/>
      <c r="O296" s="224"/>
      <c r="P296" s="224"/>
      <c r="Q296" s="224"/>
      <c r="R296" s="224"/>
      <c r="S296" s="224"/>
      <c r="T296" s="22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26" t="s">
        <v>131</v>
      </c>
      <c r="AU296" s="226" t="s">
        <v>82</v>
      </c>
      <c r="AV296" s="13" t="s">
        <v>82</v>
      </c>
      <c r="AW296" s="13" t="s">
        <v>36</v>
      </c>
      <c r="AX296" s="13" t="s">
        <v>75</v>
      </c>
      <c r="AY296" s="226" t="s">
        <v>120</v>
      </c>
    </row>
    <row r="297" s="13" customFormat="1">
      <c r="A297" s="13"/>
      <c r="B297" s="215"/>
      <c r="C297" s="216"/>
      <c r="D297" s="217" t="s">
        <v>131</v>
      </c>
      <c r="E297" s="218" t="s">
        <v>19</v>
      </c>
      <c r="F297" s="219" t="s">
        <v>576</v>
      </c>
      <c r="G297" s="216"/>
      <c r="H297" s="220">
        <v>0.25900000000000001</v>
      </c>
      <c r="I297" s="221"/>
      <c r="J297" s="216"/>
      <c r="K297" s="216"/>
      <c r="L297" s="222"/>
      <c r="M297" s="223"/>
      <c r="N297" s="224"/>
      <c r="O297" s="224"/>
      <c r="P297" s="224"/>
      <c r="Q297" s="224"/>
      <c r="R297" s="224"/>
      <c r="S297" s="224"/>
      <c r="T297" s="22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6" t="s">
        <v>131</v>
      </c>
      <c r="AU297" s="226" t="s">
        <v>82</v>
      </c>
      <c r="AV297" s="13" t="s">
        <v>82</v>
      </c>
      <c r="AW297" s="13" t="s">
        <v>36</v>
      </c>
      <c r="AX297" s="13" t="s">
        <v>75</v>
      </c>
      <c r="AY297" s="226" t="s">
        <v>120</v>
      </c>
    </row>
    <row r="298" s="14" customFormat="1">
      <c r="A298" s="14"/>
      <c r="B298" s="237"/>
      <c r="C298" s="238"/>
      <c r="D298" s="217" t="s">
        <v>131</v>
      </c>
      <c r="E298" s="239" t="s">
        <v>19</v>
      </c>
      <c r="F298" s="240" t="s">
        <v>253</v>
      </c>
      <c r="G298" s="238"/>
      <c r="H298" s="241">
        <v>1.4119999999999999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131</v>
      </c>
      <c r="AU298" s="247" t="s">
        <v>82</v>
      </c>
      <c r="AV298" s="14" t="s">
        <v>127</v>
      </c>
      <c r="AW298" s="14" t="s">
        <v>36</v>
      </c>
      <c r="AX298" s="14" t="s">
        <v>80</v>
      </c>
      <c r="AY298" s="247" t="s">
        <v>120</v>
      </c>
    </row>
    <row r="299" s="13" customFormat="1">
      <c r="A299" s="13"/>
      <c r="B299" s="215"/>
      <c r="C299" s="216"/>
      <c r="D299" s="217" t="s">
        <v>131</v>
      </c>
      <c r="E299" s="216"/>
      <c r="F299" s="219" t="s">
        <v>577</v>
      </c>
      <c r="G299" s="216"/>
      <c r="H299" s="220">
        <v>1.5249999999999999</v>
      </c>
      <c r="I299" s="221"/>
      <c r="J299" s="216"/>
      <c r="K299" s="216"/>
      <c r="L299" s="222"/>
      <c r="M299" s="223"/>
      <c r="N299" s="224"/>
      <c r="O299" s="224"/>
      <c r="P299" s="224"/>
      <c r="Q299" s="224"/>
      <c r="R299" s="224"/>
      <c r="S299" s="224"/>
      <c r="T299" s="22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6" t="s">
        <v>131</v>
      </c>
      <c r="AU299" s="226" t="s">
        <v>82</v>
      </c>
      <c r="AV299" s="13" t="s">
        <v>82</v>
      </c>
      <c r="AW299" s="13" t="s">
        <v>4</v>
      </c>
      <c r="AX299" s="13" t="s">
        <v>80</v>
      </c>
      <c r="AY299" s="226" t="s">
        <v>120</v>
      </c>
    </row>
    <row r="300" s="2" customFormat="1" ht="16.5" customHeight="1">
      <c r="A300" s="38"/>
      <c r="B300" s="39"/>
      <c r="C300" s="197" t="s">
        <v>578</v>
      </c>
      <c r="D300" s="197" t="s">
        <v>122</v>
      </c>
      <c r="E300" s="198" t="s">
        <v>579</v>
      </c>
      <c r="F300" s="199" t="s">
        <v>580</v>
      </c>
      <c r="G300" s="200" t="s">
        <v>150</v>
      </c>
      <c r="H300" s="201">
        <v>1.706</v>
      </c>
      <c r="I300" s="202"/>
      <c r="J300" s="203">
        <f>ROUND(I300*H300,2)</f>
        <v>0</v>
      </c>
      <c r="K300" s="199" t="s">
        <v>126</v>
      </c>
      <c r="L300" s="44"/>
      <c r="M300" s="204" t="s">
        <v>19</v>
      </c>
      <c r="N300" s="205" t="s">
        <v>46</v>
      </c>
      <c r="O300" s="84"/>
      <c r="P300" s="206">
        <f>O300*H300</f>
        <v>0</v>
      </c>
      <c r="Q300" s="206">
        <v>0.024469999999999999</v>
      </c>
      <c r="R300" s="206">
        <f>Q300*H300</f>
        <v>0.041745819999999996</v>
      </c>
      <c r="S300" s="206">
        <v>0</v>
      </c>
      <c r="T300" s="20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08" t="s">
        <v>213</v>
      </c>
      <c r="AT300" s="208" t="s">
        <v>122</v>
      </c>
      <c r="AU300" s="208" t="s">
        <v>82</v>
      </c>
      <c r="AY300" s="17" t="s">
        <v>120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17" t="s">
        <v>80</v>
      </c>
      <c r="BK300" s="209">
        <f>ROUND(I300*H300,2)</f>
        <v>0</v>
      </c>
      <c r="BL300" s="17" t="s">
        <v>213</v>
      </c>
      <c r="BM300" s="208" t="s">
        <v>581</v>
      </c>
    </row>
    <row r="301" s="2" customFormat="1">
      <c r="A301" s="38"/>
      <c r="B301" s="39"/>
      <c r="C301" s="40"/>
      <c r="D301" s="210" t="s">
        <v>129</v>
      </c>
      <c r="E301" s="40"/>
      <c r="F301" s="211" t="s">
        <v>582</v>
      </c>
      <c r="G301" s="40"/>
      <c r="H301" s="40"/>
      <c r="I301" s="212"/>
      <c r="J301" s="40"/>
      <c r="K301" s="40"/>
      <c r="L301" s="44"/>
      <c r="M301" s="213"/>
      <c r="N301" s="214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129</v>
      </c>
      <c r="AU301" s="17" t="s">
        <v>82</v>
      </c>
    </row>
    <row r="302" s="13" customFormat="1">
      <c r="A302" s="13"/>
      <c r="B302" s="215"/>
      <c r="C302" s="216"/>
      <c r="D302" s="217" t="s">
        <v>131</v>
      </c>
      <c r="E302" s="218" t="s">
        <v>19</v>
      </c>
      <c r="F302" s="219" t="s">
        <v>477</v>
      </c>
      <c r="G302" s="216"/>
      <c r="H302" s="220">
        <v>1.706</v>
      </c>
      <c r="I302" s="221"/>
      <c r="J302" s="216"/>
      <c r="K302" s="216"/>
      <c r="L302" s="222"/>
      <c r="M302" s="223"/>
      <c r="N302" s="224"/>
      <c r="O302" s="224"/>
      <c r="P302" s="224"/>
      <c r="Q302" s="224"/>
      <c r="R302" s="224"/>
      <c r="S302" s="224"/>
      <c r="T302" s="22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6" t="s">
        <v>131</v>
      </c>
      <c r="AU302" s="226" t="s">
        <v>82</v>
      </c>
      <c r="AV302" s="13" t="s">
        <v>82</v>
      </c>
      <c r="AW302" s="13" t="s">
        <v>36</v>
      </c>
      <c r="AX302" s="13" t="s">
        <v>80</v>
      </c>
      <c r="AY302" s="226" t="s">
        <v>120</v>
      </c>
    </row>
    <row r="303" s="2" customFormat="1" ht="24.15" customHeight="1">
      <c r="A303" s="38"/>
      <c r="B303" s="39"/>
      <c r="C303" s="197" t="s">
        <v>583</v>
      </c>
      <c r="D303" s="197" t="s">
        <v>122</v>
      </c>
      <c r="E303" s="198" t="s">
        <v>584</v>
      </c>
      <c r="F303" s="199" t="s">
        <v>585</v>
      </c>
      <c r="G303" s="200" t="s">
        <v>182</v>
      </c>
      <c r="H303" s="201">
        <v>1.496</v>
      </c>
      <c r="I303" s="202"/>
      <c r="J303" s="203">
        <f>ROUND(I303*H303,2)</f>
        <v>0</v>
      </c>
      <c r="K303" s="199" t="s">
        <v>126</v>
      </c>
      <c r="L303" s="44"/>
      <c r="M303" s="204" t="s">
        <v>19</v>
      </c>
      <c r="N303" s="205" t="s">
        <v>46</v>
      </c>
      <c r="O303" s="84"/>
      <c r="P303" s="206">
        <f>O303*H303</f>
        <v>0</v>
      </c>
      <c r="Q303" s="206">
        <v>0</v>
      </c>
      <c r="R303" s="206">
        <f>Q303*H303</f>
        <v>0</v>
      </c>
      <c r="S303" s="206">
        <v>0</v>
      </c>
      <c r="T303" s="20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08" t="s">
        <v>213</v>
      </c>
      <c r="AT303" s="208" t="s">
        <v>122</v>
      </c>
      <c r="AU303" s="208" t="s">
        <v>82</v>
      </c>
      <c r="AY303" s="17" t="s">
        <v>120</v>
      </c>
      <c r="BE303" s="209">
        <f>IF(N303="základní",J303,0)</f>
        <v>0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17" t="s">
        <v>80</v>
      </c>
      <c r="BK303" s="209">
        <f>ROUND(I303*H303,2)</f>
        <v>0</v>
      </c>
      <c r="BL303" s="17" t="s">
        <v>213</v>
      </c>
      <c r="BM303" s="208" t="s">
        <v>586</v>
      </c>
    </row>
    <row r="304" s="2" customFormat="1">
      <c r="A304" s="38"/>
      <c r="B304" s="39"/>
      <c r="C304" s="40"/>
      <c r="D304" s="210" t="s">
        <v>129</v>
      </c>
      <c r="E304" s="40"/>
      <c r="F304" s="211" t="s">
        <v>587</v>
      </c>
      <c r="G304" s="40"/>
      <c r="H304" s="40"/>
      <c r="I304" s="212"/>
      <c r="J304" s="40"/>
      <c r="K304" s="40"/>
      <c r="L304" s="44"/>
      <c r="M304" s="213"/>
      <c r="N304" s="214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129</v>
      </c>
      <c r="AU304" s="17" t="s">
        <v>82</v>
      </c>
    </row>
    <row r="305" s="12" customFormat="1" ht="22.8" customHeight="1">
      <c r="A305" s="12"/>
      <c r="B305" s="181"/>
      <c r="C305" s="182"/>
      <c r="D305" s="183" t="s">
        <v>74</v>
      </c>
      <c r="E305" s="195" t="s">
        <v>588</v>
      </c>
      <c r="F305" s="195" t="s">
        <v>589</v>
      </c>
      <c r="G305" s="182"/>
      <c r="H305" s="182"/>
      <c r="I305" s="185"/>
      <c r="J305" s="196">
        <f>BK305</f>
        <v>0</v>
      </c>
      <c r="K305" s="182"/>
      <c r="L305" s="187"/>
      <c r="M305" s="188"/>
      <c r="N305" s="189"/>
      <c r="O305" s="189"/>
      <c r="P305" s="190">
        <f>SUM(P306:P318)</f>
        <v>0</v>
      </c>
      <c r="Q305" s="189"/>
      <c r="R305" s="190">
        <f>SUM(R306:R318)</f>
        <v>0.076190000000000008</v>
      </c>
      <c r="S305" s="189"/>
      <c r="T305" s="191">
        <f>SUM(T306:T318)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2" t="s">
        <v>82</v>
      </c>
      <c r="AT305" s="193" t="s">
        <v>74</v>
      </c>
      <c r="AU305" s="193" t="s">
        <v>80</v>
      </c>
      <c r="AY305" s="192" t="s">
        <v>120</v>
      </c>
      <c r="BK305" s="194">
        <f>SUM(BK306:BK318)</f>
        <v>0</v>
      </c>
    </row>
    <row r="306" s="2" customFormat="1" ht="21.75" customHeight="1">
      <c r="A306" s="38"/>
      <c r="B306" s="39"/>
      <c r="C306" s="197" t="s">
        <v>590</v>
      </c>
      <c r="D306" s="197" t="s">
        <v>122</v>
      </c>
      <c r="E306" s="198" t="s">
        <v>591</v>
      </c>
      <c r="F306" s="199" t="s">
        <v>592</v>
      </c>
      <c r="G306" s="200" t="s">
        <v>140</v>
      </c>
      <c r="H306" s="201">
        <v>14</v>
      </c>
      <c r="I306" s="202"/>
      <c r="J306" s="203">
        <f>ROUND(I306*H306,2)</f>
        <v>0</v>
      </c>
      <c r="K306" s="199" t="s">
        <v>126</v>
      </c>
      <c r="L306" s="44"/>
      <c r="M306" s="204" t="s">
        <v>19</v>
      </c>
      <c r="N306" s="205" t="s">
        <v>46</v>
      </c>
      <c r="O306" s="84"/>
      <c r="P306" s="206">
        <f>O306*H306</f>
        <v>0</v>
      </c>
      <c r="Q306" s="206">
        <v>0.0028700000000000002</v>
      </c>
      <c r="R306" s="206">
        <f>Q306*H306</f>
        <v>0.04018</v>
      </c>
      <c r="S306" s="206">
        <v>0</v>
      </c>
      <c r="T306" s="20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08" t="s">
        <v>213</v>
      </c>
      <c r="AT306" s="208" t="s">
        <v>122</v>
      </c>
      <c r="AU306" s="208" t="s">
        <v>82</v>
      </c>
      <c r="AY306" s="17" t="s">
        <v>120</v>
      </c>
      <c r="BE306" s="209">
        <f>IF(N306="základní",J306,0)</f>
        <v>0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17" t="s">
        <v>80</v>
      </c>
      <c r="BK306" s="209">
        <f>ROUND(I306*H306,2)</f>
        <v>0</v>
      </c>
      <c r="BL306" s="17" t="s">
        <v>213</v>
      </c>
      <c r="BM306" s="208" t="s">
        <v>593</v>
      </c>
    </row>
    <row r="307" s="2" customFormat="1">
      <c r="A307" s="38"/>
      <c r="B307" s="39"/>
      <c r="C307" s="40"/>
      <c r="D307" s="210" t="s">
        <v>129</v>
      </c>
      <c r="E307" s="40"/>
      <c r="F307" s="211" t="s">
        <v>594</v>
      </c>
      <c r="G307" s="40"/>
      <c r="H307" s="40"/>
      <c r="I307" s="212"/>
      <c r="J307" s="40"/>
      <c r="K307" s="40"/>
      <c r="L307" s="44"/>
      <c r="M307" s="213"/>
      <c r="N307" s="214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129</v>
      </c>
      <c r="AU307" s="17" t="s">
        <v>82</v>
      </c>
    </row>
    <row r="308" s="13" customFormat="1">
      <c r="A308" s="13"/>
      <c r="B308" s="215"/>
      <c r="C308" s="216"/>
      <c r="D308" s="217" t="s">
        <v>131</v>
      </c>
      <c r="E308" s="218" t="s">
        <v>19</v>
      </c>
      <c r="F308" s="219" t="s">
        <v>595</v>
      </c>
      <c r="G308" s="216"/>
      <c r="H308" s="220">
        <v>14</v>
      </c>
      <c r="I308" s="221"/>
      <c r="J308" s="216"/>
      <c r="K308" s="216"/>
      <c r="L308" s="222"/>
      <c r="M308" s="223"/>
      <c r="N308" s="224"/>
      <c r="O308" s="224"/>
      <c r="P308" s="224"/>
      <c r="Q308" s="224"/>
      <c r="R308" s="224"/>
      <c r="S308" s="224"/>
      <c r="T308" s="22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6" t="s">
        <v>131</v>
      </c>
      <c r="AU308" s="226" t="s">
        <v>82</v>
      </c>
      <c r="AV308" s="13" t="s">
        <v>82</v>
      </c>
      <c r="AW308" s="13" t="s">
        <v>36</v>
      </c>
      <c r="AX308" s="13" t="s">
        <v>80</v>
      </c>
      <c r="AY308" s="226" t="s">
        <v>120</v>
      </c>
    </row>
    <row r="309" s="2" customFormat="1" ht="24.15" customHeight="1">
      <c r="A309" s="38"/>
      <c r="B309" s="39"/>
      <c r="C309" s="197" t="s">
        <v>596</v>
      </c>
      <c r="D309" s="197" t="s">
        <v>122</v>
      </c>
      <c r="E309" s="198" t="s">
        <v>597</v>
      </c>
      <c r="F309" s="199" t="s">
        <v>598</v>
      </c>
      <c r="G309" s="200" t="s">
        <v>140</v>
      </c>
      <c r="H309" s="201">
        <v>5.5999999999999996</v>
      </c>
      <c r="I309" s="202"/>
      <c r="J309" s="203">
        <f>ROUND(I309*H309,2)</f>
        <v>0</v>
      </c>
      <c r="K309" s="199" t="s">
        <v>126</v>
      </c>
      <c r="L309" s="44"/>
      <c r="M309" s="204" t="s">
        <v>19</v>
      </c>
      <c r="N309" s="205" t="s">
        <v>46</v>
      </c>
      <c r="O309" s="84"/>
      <c r="P309" s="206">
        <f>O309*H309</f>
        <v>0</v>
      </c>
      <c r="Q309" s="206">
        <v>0.00297</v>
      </c>
      <c r="R309" s="206">
        <f>Q309*H309</f>
        <v>0.016631999999999997</v>
      </c>
      <c r="S309" s="206">
        <v>0</v>
      </c>
      <c r="T309" s="20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08" t="s">
        <v>213</v>
      </c>
      <c r="AT309" s="208" t="s">
        <v>122</v>
      </c>
      <c r="AU309" s="208" t="s">
        <v>82</v>
      </c>
      <c r="AY309" s="17" t="s">
        <v>120</v>
      </c>
      <c r="BE309" s="209">
        <f>IF(N309="základní",J309,0)</f>
        <v>0</v>
      </c>
      <c r="BF309" s="209">
        <f>IF(N309="snížená",J309,0)</f>
        <v>0</v>
      </c>
      <c r="BG309" s="209">
        <f>IF(N309="zákl. přenesená",J309,0)</f>
        <v>0</v>
      </c>
      <c r="BH309" s="209">
        <f>IF(N309="sníž. přenesená",J309,0)</f>
        <v>0</v>
      </c>
      <c r="BI309" s="209">
        <f>IF(N309="nulová",J309,0)</f>
        <v>0</v>
      </c>
      <c r="BJ309" s="17" t="s">
        <v>80</v>
      </c>
      <c r="BK309" s="209">
        <f>ROUND(I309*H309,2)</f>
        <v>0</v>
      </c>
      <c r="BL309" s="17" t="s">
        <v>213</v>
      </c>
      <c r="BM309" s="208" t="s">
        <v>599</v>
      </c>
    </row>
    <row r="310" s="2" customFormat="1">
      <c r="A310" s="38"/>
      <c r="B310" s="39"/>
      <c r="C310" s="40"/>
      <c r="D310" s="210" t="s">
        <v>129</v>
      </c>
      <c r="E310" s="40"/>
      <c r="F310" s="211" t="s">
        <v>600</v>
      </c>
      <c r="G310" s="40"/>
      <c r="H310" s="40"/>
      <c r="I310" s="212"/>
      <c r="J310" s="40"/>
      <c r="K310" s="40"/>
      <c r="L310" s="44"/>
      <c r="M310" s="213"/>
      <c r="N310" s="214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129</v>
      </c>
      <c r="AU310" s="17" t="s">
        <v>82</v>
      </c>
    </row>
    <row r="311" s="2" customFormat="1" ht="21.75" customHeight="1">
      <c r="A311" s="38"/>
      <c r="B311" s="39"/>
      <c r="C311" s="197" t="s">
        <v>601</v>
      </c>
      <c r="D311" s="197" t="s">
        <v>122</v>
      </c>
      <c r="E311" s="198" t="s">
        <v>602</v>
      </c>
      <c r="F311" s="199" t="s">
        <v>603</v>
      </c>
      <c r="G311" s="200" t="s">
        <v>140</v>
      </c>
      <c r="H311" s="201">
        <v>5.5999999999999996</v>
      </c>
      <c r="I311" s="202"/>
      <c r="J311" s="203">
        <f>ROUND(I311*H311,2)</f>
        <v>0</v>
      </c>
      <c r="K311" s="199" t="s">
        <v>126</v>
      </c>
      <c r="L311" s="44"/>
      <c r="M311" s="204" t="s">
        <v>19</v>
      </c>
      <c r="N311" s="205" t="s">
        <v>46</v>
      </c>
      <c r="O311" s="84"/>
      <c r="P311" s="206">
        <f>O311*H311</f>
        <v>0</v>
      </c>
      <c r="Q311" s="206">
        <v>0.0022799999999999999</v>
      </c>
      <c r="R311" s="206">
        <f>Q311*H311</f>
        <v>0.012767999999999998</v>
      </c>
      <c r="S311" s="206">
        <v>0</v>
      </c>
      <c r="T311" s="20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08" t="s">
        <v>213</v>
      </c>
      <c r="AT311" s="208" t="s">
        <v>122</v>
      </c>
      <c r="AU311" s="208" t="s">
        <v>82</v>
      </c>
      <c r="AY311" s="17" t="s">
        <v>120</v>
      </c>
      <c r="BE311" s="209">
        <f>IF(N311="základní",J311,0)</f>
        <v>0</v>
      </c>
      <c r="BF311" s="209">
        <f>IF(N311="snížená",J311,0)</f>
        <v>0</v>
      </c>
      <c r="BG311" s="209">
        <f>IF(N311="zákl. přenesená",J311,0)</f>
        <v>0</v>
      </c>
      <c r="BH311" s="209">
        <f>IF(N311="sníž. přenesená",J311,0)</f>
        <v>0</v>
      </c>
      <c r="BI311" s="209">
        <f>IF(N311="nulová",J311,0)</f>
        <v>0</v>
      </c>
      <c r="BJ311" s="17" t="s">
        <v>80</v>
      </c>
      <c r="BK311" s="209">
        <f>ROUND(I311*H311,2)</f>
        <v>0</v>
      </c>
      <c r="BL311" s="17" t="s">
        <v>213</v>
      </c>
      <c r="BM311" s="208" t="s">
        <v>604</v>
      </c>
    </row>
    <row r="312" s="2" customFormat="1">
      <c r="A312" s="38"/>
      <c r="B312" s="39"/>
      <c r="C312" s="40"/>
      <c r="D312" s="210" t="s">
        <v>129</v>
      </c>
      <c r="E312" s="40"/>
      <c r="F312" s="211" t="s">
        <v>605</v>
      </c>
      <c r="G312" s="40"/>
      <c r="H312" s="40"/>
      <c r="I312" s="212"/>
      <c r="J312" s="40"/>
      <c r="K312" s="40"/>
      <c r="L312" s="44"/>
      <c r="M312" s="213"/>
      <c r="N312" s="214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129</v>
      </c>
      <c r="AU312" s="17" t="s">
        <v>82</v>
      </c>
    </row>
    <row r="313" s="2" customFormat="1" ht="24.15" customHeight="1">
      <c r="A313" s="38"/>
      <c r="B313" s="39"/>
      <c r="C313" s="197" t="s">
        <v>606</v>
      </c>
      <c r="D313" s="197" t="s">
        <v>122</v>
      </c>
      <c r="E313" s="198" t="s">
        <v>607</v>
      </c>
      <c r="F313" s="199" t="s">
        <v>608</v>
      </c>
      <c r="G313" s="200" t="s">
        <v>227</v>
      </c>
      <c r="H313" s="201">
        <v>1</v>
      </c>
      <c r="I313" s="202"/>
      <c r="J313" s="203">
        <f>ROUND(I313*H313,2)</f>
        <v>0</v>
      </c>
      <c r="K313" s="199" t="s">
        <v>126</v>
      </c>
      <c r="L313" s="44"/>
      <c r="M313" s="204" t="s">
        <v>19</v>
      </c>
      <c r="N313" s="205" t="s">
        <v>46</v>
      </c>
      <c r="O313" s="84"/>
      <c r="P313" s="206">
        <f>O313*H313</f>
        <v>0</v>
      </c>
      <c r="Q313" s="206">
        <v>0.00031</v>
      </c>
      <c r="R313" s="206">
        <f>Q313*H313</f>
        <v>0.00031</v>
      </c>
      <c r="S313" s="206">
        <v>0</v>
      </c>
      <c r="T313" s="207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08" t="s">
        <v>213</v>
      </c>
      <c r="AT313" s="208" t="s">
        <v>122</v>
      </c>
      <c r="AU313" s="208" t="s">
        <v>82</v>
      </c>
      <c r="AY313" s="17" t="s">
        <v>120</v>
      </c>
      <c r="BE313" s="209">
        <f>IF(N313="základní",J313,0)</f>
        <v>0</v>
      </c>
      <c r="BF313" s="209">
        <f>IF(N313="snížená",J313,0)</f>
        <v>0</v>
      </c>
      <c r="BG313" s="209">
        <f>IF(N313="zákl. přenesená",J313,0)</f>
        <v>0</v>
      </c>
      <c r="BH313" s="209">
        <f>IF(N313="sníž. přenesená",J313,0)</f>
        <v>0</v>
      </c>
      <c r="BI313" s="209">
        <f>IF(N313="nulová",J313,0)</f>
        <v>0</v>
      </c>
      <c r="BJ313" s="17" t="s">
        <v>80</v>
      </c>
      <c r="BK313" s="209">
        <f>ROUND(I313*H313,2)</f>
        <v>0</v>
      </c>
      <c r="BL313" s="17" t="s">
        <v>213</v>
      </c>
      <c r="BM313" s="208" t="s">
        <v>609</v>
      </c>
    </row>
    <row r="314" s="2" customFormat="1">
      <c r="A314" s="38"/>
      <c r="B314" s="39"/>
      <c r="C314" s="40"/>
      <c r="D314" s="210" t="s">
        <v>129</v>
      </c>
      <c r="E314" s="40"/>
      <c r="F314" s="211" t="s">
        <v>610</v>
      </c>
      <c r="G314" s="40"/>
      <c r="H314" s="40"/>
      <c r="I314" s="212"/>
      <c r="J314" s="40"/>
      <c r="K314" s="40"/>
      <c r="L314" s="44"/>
      <c r="M314" s="213"/>
      <c r="N314" s="214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129</v>
      </c>
      <c r="AU314" s="17" t="s">
        <v>82</v>
      </c>
    </row>
    <row r="315" s="2" customFormat="1" ht="16.5" customHeight="1">
      <c r="A315" s="38"/>
      <c r="B315" s="39"/>
      <c r="C315" s="197" t="s">
        <v>611</v>
      </c>
      <c r="D315" s="197" t="s">
        <v>122</v>
      </c>
      <c r="E315" s="198" t="s">
        <v>612</v>
      </c>
      <c r="F315" s="199" t="s">
        <v>613</v>
      </c>
      <c r="G315" s="200" t="s">
        <v>140</v>
      </c>
      <c r="H315" s="201">
        <v>3</v>
      </c>
      <c r="I315" s="202"/>
      <c r="J315" s="203">
        <f>ROUND(I315*H315,2)</f>
        <v>0</v>
      </c>
      <c r="K315" s="199" t="s">
        <v>126</v>
      </c>
      <c r="L315" s="44"/>
      <c r="M315" s="204" t="s">
        <v>19</v>
      </c>
      <c r="N315" s="205" t="s">
        <v>46</v>
      </c>
      <c r="O315" s="84"/>
      <c r="P315" s="206">
        <f>O315*H315</f>
        <v>0</v>
      </c>
      <c r="Q315" s="206">
        <v>0.0020999999999999999</v>
      </c>
      <c r="R315" s="206">
        <f>Q315*H315</f>
        <v>0.0063</v>
      </c>
      <c r="S315" s="206">
        <v>0</v>
      </c>
      <c r="T315" s="20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08" t="s">
        <v>213</v>
      </c>
      <c r="AT315" s="208" t="s">
        <v>122</v>
      </c>
      <c r="AU315" s="208" t="s">
        <v>82</v>
      </c>
      <c r="AY315" s="17" t="s">
        <v>120</v>
      </c>
      <c r="BE315" s="209">
        <f>IF(N315="základní",J315,0)</f>
        <v>0</v>
      </c>
      <c r="BF315" s="209">
        <f>IF(N315="snížená",J315,0)</f>
        <v>0</v>
      </c>
      <c r="BG315" s="209">
        <f>IF(N315="zákl. přenesená",J315,0)</f>
        <v>0</v>
      </c>
      <c r="BH315" s="209">
        <f>IF(N315="sníž. přenesená",J315,0)</f>
        <v>0</v>
      </c>
      <c r="BI315" s="209">
        <f>IF(N315="nulová",J315,0)</f>
        <v>0</v>
      </c>
      <c r="BJ315" s="17" t="s">
        <v>80</v>
      </c>
      <c r="BK315" s="209">
        <f>ROUND(I315*H315,2)</f>
        <v>0</v>
      </c>
      <c r="BL315" s="17" t="s">
        <v>213</v>
      </c>
      <c r="BM315" s="208" t="s">
        <v>614</v>
      </c>
    </row>
    <row r="316" s="2" customFormat="1">
      <c r="A316" s="38"/>
      <c r="B316" s="39"/>
      <c r="C316" s="40"/>
      <c r="D316" s="210" t="s">
        <v>129</v>
      </c>
      <c r="E316" s="40"/>
      <c r="F316" s="211" t="s">
        <v>615</v>
      </c>
      <c r="G316" s="40"/>
      <c r="H316" s="40"/>
      <c r="I316" s="212"/>
      <c r="J316" s="40"/>
      <c r="K316" s="40"/>
      <c r="L316" s="44"/>
      <c r="M316" s="213"/>
      <c r="N316" s="214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129</v>
      </c>
      <c r="AU316" s="17" t="s">
        <v>82</v>
      </c>
    </row>
    <row r="317" s="2" customFormat="1" ht="24.15" customHeight="1">
      <c r="A317" s="38"/>
      <c r="B317" s="39"/>
      <c r="C317" s="197" t="s">
        <v>616</v>
      </c>
      <c r="D317" s="197" t="s">
        <v>122</v>
      </c>
      <c r="E317" s="198" t="s">
        <v>617</v>
      </c>
      <c r="F317" s="199" t="s">
        <v>618</v>
      </c>
      <c r="G317" s="200" t="s">
        <v>182</v>
      </c>
      <c r="H317" s="201">
        <v>0.075999999999999998</v>
      </c>
      <c r="I317" s="202"/>
      <c r="J317" s="203">
        <f>ROUND(I317*H317,2)</f>
        <v>0</v>
      </c>
      <c r="K317" s="199" t="s">
        <v>126</v>
      </c>
      <c r="L317" s="44"/>
      <c r="M317" s="204" t="s">
        <v>19</v>
      </c>
      <c r="N317" s="205" t="s">
        <v>46</v>
      </c>
      <c r="O317" s="84"/>
      <c r="P317" s="206">
        <f>O317*H317</f>
        <v>0</v>
      </c>
      <c r="Q317" s="206">
        <v>0</v>
      </c>
      <c r="R317" s="206">
        <f>Q317*H317</f>
        <v>0</v>
      </c>
      <c r="S317" s="206">
        <v>0</v>
      </c>
      <c r="T317" s="20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08" t="s">
        <v>213</v>
      </c>
      <c r="AT317" s="208" t="s">
        <v>122</v>
      </c>
      <c r="AU317" s="208" t="s">
        <v>82</v>
      </c>
      <c r="AY317" s="17" t="s">
        <v>120</v>
      </c>
      <c r="BE317" s="209">
        <f>IF(N317="základní",J317,0)</f>
        <v>0</v>
      </c>
      <c r="BF317" s="209">
        <f>IF(N317="snížená",J317,0)</f>
        <v>0</v>
      </c>
      <c r="BG317" s="209">
        <f>IF(N317="zákl. přenesená",J317,0)</f>
        <v>0</v>
      </c>
      <c r="BH317" s="209">
        <f>IF(N317="sníž. přenesená",J317,0)</f>
        <v>0</v>
      </c>
      <c r="BI317" s="209">
        <f>IF(N317="nulová",J317,0)</f>
        <v>0</v>
      </c>
      <c r="BJ317" s="17" t="s">
        <v>80</v>
      </c>
      <c r="BK317" s="209">
        <f>ROUND(I317*H317,2)</f>
        <v>0</v>
      </c>
      <c r="BL317" s="17" t="s">
        <v>213</v>
      </c>
      <c r="BM317" s="208" t="s">
        <v>619</v>
      </c>
    </row>
    <row r="318" s="2" customFormat="1">
      <c r="A318" s="38"/>
      <c r="B318" s="39"/>
      <c r="C318" s="40"/>
      <c r="D318" s="210" t="s">
        <v>129</v>
      </c>
      <c r="E318" s="40"/>
      <c r="F318" s="211" t="s">
        <v>620</v>
      </c>
      <c r="G318" s="40"/>
      <c r="H318" s="40"/>
      <c r="I318" s="212"/>
      <c r="J318" s="40"/>
      <c r="K318" s="40"/>
      <c r="L318" s="44"/>
      <c r="M318" s="213"/>
      <c r="N318" s="214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129</v>
      </c>
      <c r="AU318" s="17" t="s">
        <v>82</v>
      </c>
    </row>
    <row r="319" s="12" customFormat="1" ht="22.8" customHeight="1">
      <c r="A319" s="12"/>
      <c r="B319" s="181"/>
      <c r="C319" s="182"/>
      <c r="D319" s="183" t="s">
        <v>74</v>
      </c>
      <c r="E319" s="195" t="s">
        <v>621</v>
      </c>
      <c r="F319" s="195" t="s">
        <v>622</v>
      </c>
      <c r="G319" s="182"/>
      <c r="H319" s="182"/>
      <c r="I319" s="185"/>
      <c r="J319" s="196">
        <f>BK319</f>
        <v>0</v>
      </c>
      <c r="K319" s="182"/>
      <c r="L319" s="187"/>
      <c r="M319" s="188"/>
      <c r="N319" s="189"/>
      <c r="O319" s="189"/>
      <c r="P319" s="190">
        <f>SUM(P320:P329)</f>
        <v>0</v>
      </c>
      <c r="Q319" s="189"/>
      <c r="R319" s="190">
        <f>SUM(R320:R329)</f>
        <v>0.018487</v>
      </c>
      <c r="S319" s="189"/>
      <c r="T319" s="191">
        <f>SUM(T320:T329)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2" t="s">
        <v>82</v>
      </c>
      <c r="AT319" s="193" t="s">
        <v>74</v>
      </c>
      <c r="AU319" s="193" t="s">
        <v>80</v>
      </c>
      <c r="AY319" s="192" t="s">
        <v>120</v>
      </c>
      <c r="BK319" s="194">
        <f>SUM(BK320:BK329)</f>
        <v>0</v>
      </c>
    </row>
    <row r="320" s="2" customFormat="1" ht="16.5" customHeight="1">
      <c r="A320" s="38"/>
      <c r="B320" s="39"/>
      <c r="C320" s="197" t="s">
        <v>623</v>
      </c>
      <c r="D320" s="197" t="s">
        <v>122</v>
      </c>
      <c r="E320" s="198" t="s">
        <v>624</v>
      </c>
      <c r="F320" s="199" t="s">
        <v>625</v>
      </c>
      <c r="G320" s="200" t="s">
        <v>125</v>
      </c>
      <c r="H320" s="201">
        <v>73.947999999999993</v>
      </c>
      <c r="I320" s="202"/>
      <c r="J320" s="203">
        <f>ROUND(I320*H320,2)</f>
        <v>0</v>
      </c>
      <c r="K320" s="199" t="s">
        <v>126</v>
      </c>
      <c r="L320" s="44"/>
      <c r="M320" s="204" t="s">
        <v>19</v>
      </c>
      <c r="N320" s="205" t="s">
        <v>46</v>
      </c>
      <c r="O320" s="84"/>
      <c r="P320" s="206">
        <f>O320*H320</f>
        <v>0</v>
      </c>
      <c r="Q320" s="206">
        <v>0.00025000000000000001</v>
      </c>
      <c r="R320" s="206">
        <f>Q320*H320</f>
        <v>0.018487</v>
      </c>
      <c r="S320" s="206">
        <v>0</v>
      </c>
      <c r="T320" s="20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8" t="s">
        <v>213</v>
      </c>
      <c r="AT320" s="208" t="s">
        <v>122</v>
      </c>
      <c r="AU320" s="208" t="s">
        <v>82</v>
      </c>
      <c r="AY320" s="17" t="s">
        <v>120</v>
      </c>
      <c r="BE320" s="209">
        <f>IF(N320="základní",J320,0)</f>
        <v>0</v>
      </c>
      <c r="BF320" s="209">
        <f>IF(N320="snížená",J320,0)</f>
        <v>0</v>
      </c>
      <c r="BG320" s="209">
        <f>IF(N320="zákl. přenesená",J320,0)</f>
        <v>0</v>
      </c>
      <c r="BH320" s="209">
        <f>IF(N320="sníž. přenesená",J320,0)</f>
        <v>0</v>
      </c>
      <c r="BI320" s="209">
        <f>IF(N320="nulová",J320,0)</f>
        <v>0</v>
      </c>
      <c r="BJ320" s="17" t="s">
        <v>80</v>
      </c>
      <c r="BK320" s="209">
        <f>ROUND(I320*H320,2)</f>
        <v>0</v>
      </c>
      <c r="BL320" s="17" t="s">
        <v>213</v>
      </c>
      <c r="BM320" s="208" t="s">
        <v>626</v>
      </c>
    </row>
    <row r="321" s="2" customFormat="1">
      <c r="A321" s="38"/>
      <c r="B321" s="39"/>
      <c r="C321" s="40"/>
      <c r="D321" s="210" t="s">
        <v>129</v>
      </c>
      <c r="E321" s="40"/>
      <c r="F321" s="211" t="s">
        <v>627</v>
      </c>
      <c r="G321" s="40"/>
      <c r="H321" s="40"/>
      <c r="I321" s="212"/>
      <c r="J321" s="40"/>
      <c r="K321" s="40"/>
      <c r="L321" s="44"/>
      <c r="M321" s="213"/>
      <c r="N321" s="214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129</v>
      </c>
      <c r="AU321" s="17" t="s">
        <v>82</v>
      </c>
    </row>
    <row r="322" s="13" customFormat="1">
      <c r="A322" s="13"/>
      <c r="B322" s="215"/>
      <c r="C322" s="216"/>
      <c r="D322" s="217" t="s">
        <v>131</v>
      </c>
      <c r="E322" s="218" t="s">
        <v>19</v>
      </c>
      <c r="F322" s="219" t="s">
        <v>628</v>
      </c>
      <c r="G322" s="216"/>
      <c r="H322" s="220">
        <v>23.52</v>
      </c>
      <c r="I322" s="221"/>
      <c r="J322" s="216"/>
      <c r="K322" s="216"/>
      <c r="L322" s="222"/>
      <c r="M322" s="223"/>
      <c r="N322" s="224"/>
      <c r="O322" s="224"/>
      <c r="P322" s="224"/>
      <c r="Q322" s="224"/>
      <c r="R322" s="224"/>
      <c r="S322" s="224"/>
      <c r="T322" s="22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6" t="s">
        <v>131</v>
      </c>
      <c r="AU322" s="226" t="s">
        <v>82</v>
      </c>
      <c r="AV322" s="13" t="s">
        <v>82</v>
      </c>
      <c r="AW322" s="13" t="s">
        <v>36</v>
      </c>
      <c r="AX322" s="13" t="s">
        <v>75</v>
      </c>
      <c r="AY322" s="226" t="s">
        <v>120</v>
      </c>
    </row>
    <row r="323" s="13" customFormat="1">
      <c r="A323" s="13"/>
      <c r="B323" s="215"/>
      <c r="C323" s="216"/>
      <c r="D323" s="217" t="s">
        <v>131</v>
      </c>
      <c r="E323" s="218" t="s">
        <v>19</v>
      </c>
      <c r="F323" s="219" t="s">
        <v>629</v>
      </c>
      <c r="G323" s="216"/>
      <c r="H323" s="220">
        <v>4.2000000000000002</v>
      </c>
      <c r="I323" s="221"/>
      <c r="J323" s="216"/>
      <c r="K323" s="216"/>
      <c r="L323" s="222"/>
      <c r="M323" s="223"/>
      <c r="N323" s="224"/>
      <c r="O323" s="224"/>
      <c r="P323" s="224"/>
      <c r="Q323" s="224"/>
      <c r="R323" s="224"/>
      <c r="S323" s="224"/>
      <c r="T323" s="22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26" t="s">
        <v>131</v>
      </c>
      <c r="AU323" s="226" t="s">
        <v>82</v>
      </c>
      <c r="AV323" s="13" t="s">
        <v>82</v>
      </c>
      <c r="AW323" s="13" t="s">
        <v>36</v>
      </c>
      <c r="AX323" s="13" t="s">
        <v>75</v>
      </c>
      <c r="AY323" s="226" t="s">
        <v>120</v>
      </c>
    </row>
    <row r="324" s="13" customFormat="1">
      <c r="A324" s="13"/>
      <c r="B324" s="215"/>
      <c r="C324" s="216"/>
      <c r="D324" s="217" t="s">
        <v>131</v>
      </c>
      <c r="E324" s="218" t="s">
        <v>19</v>
      </c>
      <c r="F324" s="219" t="s">
        <v>630</v>
      </c>
      <c r="G324" s="216"/>
      <c r="H324" s="220">
        <v>4.7039999999999997</v>
      </c>
      <c r="I324" s="221"/>
      <c r="J324" s="216"/>
      <c r="K324" s="216"/>
      <c r="L324" s="222"/>
      <c r="M324" s="223"/>
      <c r="N324" s="224"/>
      <c r="O324" s="224"/>
      <c r="P324" s="224"/>
      <c r="Q324" s="224"/>
      <c r="R324" s="224"/>
      <c r="S324" s="224"/>
      <c r="T324" s="22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6" t="s">
        <v>131</v>
      </c>
      <c r="AU324" s="226" t="s">
        <v>82</v>
      </c>
      <c r="AV324" s="13" t="s">
        <v>82</v>
      </c>
      <c r="AW324" s="13" t="s">
        <v>36</v>
      </c>
      <c r="AX324" s="13" t="s">
        <v>75</v>
      </c>
      <c r="AY324" s="226" t="s">
        <v>120</v>
      </c>
    </row>
    <row r="325" s="13" customFormat="1">
      <c r="A325" s="13"/>
      <c r="B325" s="215"/>
      <c r="C325" s="216"/>
      <c r="D325" s="217" t="s">
        <v>131</v>
      </c>
      <c r="E325" s="218" t="s">
        <v>19</v>
      </c>
      <c r="F325" s="219" t="s">
        <v>631</v>
      </c>
      <c r="G325" s="216"/>
      <c r="H325" s="220">
        <v>10.192</v>
      </c>
      <c r="I325" s="221"/>
      <c r="J325" s="216"/>
      <c r="K325" s="216"/>
      <c r="L325" s="222"/>
      <c r="M325" s="223"/>
      <c r="N325" s="224"/>
      <c r="O325" s="224"/>
      <c r="P325" s="224"/>
      <c r="Q325" s="224"/>
      <c r="R325" s="224"/>
      <c r="S325" s="224"/>
      <c r="T325" s="22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6" t="s">
        <v>131</v>
      </c>
      <c r="AU325" s="226" t="s">
        <v>82</v>
      </c>
      <c r="AV325" s="13" t="s">
        <v>82</v>
      </c>
      <c r="AW325" s="13" t="s">
        <v>36</v>
      </c>
      <c r="AX325" s="13" t="s">
        <v>75</v>
      </c>
      <c r="AY325" s="226" t="s">
        <v>120</v>
      </c>
    </row>
    <row r="326" s="13" customFormat="1">
      <c r="A326" s="13"/>
      <c r="B326" s="215"/>
      <c r="C326" s="216"/>
      <c r="D326" s="217" t="s">
        <v>131</v>
      </c>
      <c r="E326" s="218" t="s">
        <v>19</v>
      </c>
      <c r="F326" s="219" t="s">
        <v>632</v>
      </c>
      <c r="G326" s="216"/>
      <c r="H326" s="220">
        <v>8.8200000000000003</v>
      </c>
      <c r="I326" s="221"/>
      <c r="J326" s="216"/>
      <c r="K326" s="216"/>
      <c r="L326" s="222"/>
      <c r="M326" s="223"/>
      <c r="N326" s="224"/>
      <c r="O326" s="224"/>
      <c r="P326" s="224"/>
      <c r="Q326" s="224"/>
      <c r="R326" s="224"/>
      <c r="S326" s="224"/>
      <c r="T326" s="22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6" t="s">
        <v>131</v>
      </c>
      <c r="AU326" s="226" t="s">
        <v>82</v>
      </c>
      <c r="AV326" s="13" t="s">
        <v>82</v>
      </c>
      <c r="AW326" s="13" t="s">
        <v>36</v>
      </c>
      <c r="AX326" s="13" t="s">
        <v>75</v>
      </c>
      <c r="AY326" s="226" t="s">
        <v>120</v>
      </c>
    </row>
    <row r="327" s="13" customFormat="1">
      <c r="A327" s="13"/>
      <c r="B327" s="215"/>
      <c r="C327" s="216"/>
      <c r="D327" s="217" t="s">
        <v>131</v>
      </c>
      <c r="E327" s="218" t="s">
        <v>19</v>
      </c>
      <c r="F327" s="219" t="s">
        <v>633</v>
      </c>
      <c r="G327" s="216"/>
      <c r="H327" s="220">
        <v>15.119999999999999</v>
      </c>
      <c r="I327" s="221"/>
      <c r="J327" s="216"/>
      <c r="K327" s="216"/>
      <c r="L327" s="222"/>
      <c r="M327" s="223"/>
      <c r="N327" s="224"/>
      <c r="O327" s="224"/>
      <c r="P327" s="224"/>
      <c r="Q327" s="224"/>
      <c r="R327" s="224"/>
      <c r="S327" s="224"/>
      <c r="T327" s="22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6" t="s">
        <v>131</v>
      </c>
      <c r="AU327" s="226" t="s">
        <v>82</v>
      </c>
      <c r="AV327" s="13" t="s">
        <v>82</v>
      </c>
      <c r="AW327" s="13" t="s">
        <v>36</v>
      </c>
      <c r="AX327" s="13" t="s">
        <v>75</v>
      </c>
      <c r="AY327" s="226" t="s">
        <v>120</v>
      </c>
    </row>
    <row r="328" s="13" customFormat="1">
      <c r="A328" s="13"/>
      <c r="B328" s="215"/>
      <c r="C328" s="216"/>
      <c r="D328" s="217" t="s">
        <v>131</v>
      </c>
      <c r="E328" s="218" t="s">
        <v>19</v>
      </c>
      <c r="F328" s="219" t="s">
        <v>634</v>
      </c>
      <c r="G328" s="216"/>
      <c r="H328" s="220">
        <v>7.3920000000000003</v>
      </c>
      <c r="I328" s="221"/>
      <c r="J328" s="216"/>
      <c r="K328" s="216"/>
      <c r="L328" s="222"/>
      <c r="M328" s="223"/>
      <c r="N328" s="224"/>
      <c r="O328" s="224"/>
      <c r="P328" s="224"/>
      <c r="Q328" s="224"/>
      <c r="R328" s="224"/>
      <c r="S328" s="224"/>
      <c r="T328" s="22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26" t="s">
        <v>131</v>
      </c>
      <c r="AU328" s="226" t="s">
        <v>82</v>
      </c>
      <c r="AV328" s="13" t="s">
        <v>82</v>
      </c>
      <c r="AW328" s="13" t="s">
        <v>36</v>
      </c>
      <c r="AX328" s="13" t="s">
        <v>75</v>
      </c>
      <c r="AY328" s="226" t="s">
        <v>120</v>
      </c>
    </row>
    <row r="329" s="14" customFormat="1">
      <c r="A329" s="14"/>
      <c r="B329" s="237"/>
      <c r="C329" s="238"/>
      <c r="D329" s="217" t="s">
        <v>131</v>
      </c>
      <c r="E329" s="239" t="s">
        <v>19</v>
      </c>
      <c r="F329" s="240" t="s">
        <v>253</v>
      </c>
      <c r="G329" s="238"/>
      <c r="H329" s="241">
        <v>73.947999999999993</v>
      </c>
      <c r="I329" s="242"/>
      <c r="J329" s="238"/>
      <c r="K329" s="238"/>
      <c r="L329" s="243"/>
      <c r="M329" s="249"/>
      <c r="N329" s="250"/>
      <c r="O329" s="250"/>
      <c r="P329" s="250"/>
      <c r="Q329" s="250"/>
      <c r="R329" s="250"/>
      <c r="S329" s="250"/>
      <c r="T329" s="25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7" t="s">
        <v>131</v>
      </c>
      <c r="AU329" s="247" t="s">
        <v>82</v>
      </c>
      <c r="AV329" s="14" t="s">
        <v>127</v>
      </c>
      <c r="AW329" s="14" t="s">
        <v>36</v>
      </c>
      <c r="AX329" s="14" t="s">
        <v>80</v>
      </c>
      <c r="AY329" s="247" t="s">
        <v>120</v>
      </c>
    </row>
    <row r="330" s="2" customFormat="1" ht="6.96" customHeight="1">
      <c r="A330" s="38"/>
      <c r="B330" s="59"/>
      <c r="C330" s="60"/>
      <c r="D330" s="60"/>
      <c r="E330" s="60"/>
      <c r="F330" s="60"/>
      <c r="G330" s="60"/>
      <c r="H330" s="60"/>
      <c r="I330" s="60"/>
      <c r="J330" s="60"/>
      <c r="K330" s="60"/>
      <c r="L330" s="44"/>
      <c r="M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</row>
  </sheetData>
  <sheetProtection sheet="1" autoFilter="0" formatColumns="0" formatRows="0" objects="1" scenarios="1" spinCount="100000" saltValue="WiZFXGE5YrGtXvWIBxHE9XVXlb3tpjn6rRSN9cqb+XVzdjjQFRdqeJ0ETzQVD8Lpm+Kfx9ZkRd9uNRmseBhiKA==" hashValue="4QClY3cFYatf8MNzFebNiMA6LdCs1yV+xSGLZGX0y3pQGUrGWTPMW/JRU6qCl7kK5UfUFkyrIgkOmWJ8xUKluQ==" algorithmName="SHA-512" password="CC35"/>
  <autoFilter ref="C89:K329"/>
  <mergeCells count="6">
    <mergeCell ref="E7:H7"/>
    <mergeCell ref="E16:H16"/>
    <mergeCell ref="E25:H25"/>
    <mergeCell ref="E46:H46"/>
    <mergeCell ref="E82:H82"/>
    <mergeCell ref="L2:V2"/>
  </mergeCells>
  <hyperlinks>
    <hyperlink ref="F94" r:id="rId1" display="https://podminky.urs.cz/item/CS_URS_2023_01/113106123"/>
    <hyperlink ref="F97" r:id="rId2" display="https://podminky.urs.cz/item/CS_URS_2023_01/113106125"/>
    <hyperlink ref="F99" r:id="rId3" display="https://podminky.urs.cz/item/CS_URS_2023_01/113202111"/>
    <hyperlink ref="F101" r:id="rId4" display="https://podminky.urs.cz/item/CS_URS_2023_01/113204111"/>
    <hyperlink ref="F103" r:id="rId5" display="https://podminky.urs.cz/item/CS_URS_2023_01/122151101"/>
    <hyperlink ref="F106" r:id="rId6" display="https://podminky.urs.cz/item/CS_URS_2023_01/133112811"/>
    <hyperlink ref="F109" r:id="rId7" display="https://podminky.urs.cz/item/CS_URS_2023_01/460161113"/>
    <hyperlink ref="F112" r:id="rId8" display="https://podminky.urs.cz/item/CS_URS_2023_01/162751117"/>
    <hyperlink ref="F115" r:id="rId9" display="https://podminky.urs.cz/item/CS_URS_2023_01/162751119"/>
    <hyperlink ref="F120" r:id="rId10" display="https://podminky.urs.cz/item/CS_URS_2023_01/181951112"/>
    <hyperlink ref="F123" r:id="rId11" display="https://podminky.urs.cz/item/CS_URS_2023_01/275313711"/>
    <hyperlink ref="F126" r:id="rId12" display="https://podminky.urs.cz/item/CS_URS_2023_01/275351121"/>
    <hyperlink ref="F129" r:id="rId13" display="https://podminky.urs.cz/item/CS_URS_2023_01/275351122"/>
    <hyperlink ref="F132" r:id="rId14" display="https://podminky.urs.cz/item/CS_URS_2023_01/564851011"/>
    <hyperlink ref="F134" r:id="rId15" display="https://podminky.urs.cz/item/CS_URS_2023_01/596211120"/>
    <hyperlink ref="F142" r:id="rId16" display="https://podminky.urs.cz/item/CS_URS_2023_01/611325121"/>
    <hyperlink ref="F145" r:id="rId17" display="https://podminky.urs.cz/item/CS_URS_2023_01/612135101"/>
    <hyperlink ref="F149" r:id="rId18" display="https://podminky.urs.cz/item/CS_URS_2023_01/631312141"/>
    <hyperlink ref="F155" r:id="rId19" display="https://podminky.urs.cz/item/CS_URS_2023_01/916331112"/>
    <hyperlink ref="F161" r:id="rId20" display="https://podminky.urs.cz/item/CS_URS_2023_01/949101111"/>
    <hyperlink ref="F165" r:id="rId21" display="https://podminky.urs.cz/item/CS_URS_2023_01/919735122"/>
    <hyperlink ref="F168" r:id="rId22" display="https://podminky.urs.cz/item/CS_URS_2023_01/971033151"/>
    <hyperlink ref="F171" r:id="rId23" display="https://podminky.urs.cz/item/CS_URS_2023_01/972054241"/>
    <hyperlink ref="F174" r:id="rId24" display="https://podminky.urs.cz/item/CS_URS_2023_01/974031132"/>
    <hyperlink ref="F177" r:id="rId25" display="https://podminky.urs.cz/item/CS_URS_2023_01/974042557"/>
    <hyperlink ref="F180" r:id="rId26" display="https://podminky.urs.cz/item/CS_URS_2023_01/979024441"/>
    <hyperlink ref="F182" r:id="rId27" display="https://podminky.urs.cz/item/CS_URS_2023_01/979054451"/>
    <hyperlink ref="F186" r:id="rId28" display="https://podminky.urs.cz/item/CS_URS_2023_01/997221611"/>
    <hyperlink ref="F188" r:id="rId29" display="https://podminky.urs.cz/item/CS_URS_2023_01/997221561"/>
    <hyperlink ref="F190" r:id="rId30" display="https://podminky.urs.cz/item/CS_URS_2023_01/997221569"/>
    <hyperlink ref="F196" r:id="rId31" display="https://podminky.urs.cz/item/CS_URS_2023_01/998223011"/>
    <hyperlink ref="F200" r:id="rId32" display="https://podminky.urs.cz/item/CS_URS_2023_01/712341559"/>
    <hyperlink ref="F212" r:id="rId33" display="https://podminky.urs.cz/item/CS_URS_2023_01/998712101"/>
    <hyperlink ref="F215" r:id="rId34" display="https://podminky.urs.cz/item/CS_URS_2023_01/741110052"/>
    <hyperlink ref="F219" r:id="rId35" display="https://podminky.urs.cz/item/CS_URS_2023_01/460661111"/>
    <hyperlink ref="F221" r:id="rId36" display="https://podminky.urs.cz/item/CS_URS_2023_01/741110511"/>
    <hyperlink ref="F225" r:id="rId37" display="https://podminky.urs.cz/item/CS_URS_2023_01/741122122"/>
    <hyperlink ref="F229" r:id="rId38" display="https://podminky.urs.cz/item/CS_URS_2023_01/741313082"/>
    <hyperlink ref="F232" r:id="rId39" display="https://podminky.urs.cz/item/CS_URS_2023_01/741321003"/>
    <hyperlink ref="F235" r:id="rId40" display="https://podminky.urs.cz/item/CS_URS_2023_01/741375002"/>
    <hyperlink ref="F239" r:id="rId41" display="https://podminky.urs.cz/item/CS_URS_2023_01/741810001"/>
    <hyperlink ref="F241" r:id="rId42" display="https://podminky.urs.cz/item/CS_URS_2023_01/HZS2232"/>
    <hyperlink ref="F244" r:id="rId43" display="https://podminky.urs.cz/item/CS_URS_2023_01/998741101"/>
    <hyperlink ref="F247" r:id="rId44" display="https://podminky.urs.cz/item/CS_URS_2023_01/762081150"/>
    <hyperlink ref="F250" r:id="rId45" display="https://podminky.urs.cz/item/CS_URS_2023_01/762082120"/>
    <hyperlink ref="F252" r:id="rId46" display="https://podminky.urs.cz/item/CS_URS_2023_01/762085103"/>
    <hyperlink ref="F258" r:id="rId47" display="https://podminky.urs.cz/item/CS_URS_2023_01/762085112"/>
    <hyperlink ref="F269" r:id="rId48" display="https://podminky.urs.cz/item/CS_URS_2023_01/762341023"/>
    <hyperlink ref="F272" r:id="rId49" display="https://podminky.urs.cz/item/CS_URS_2023_01/762341260"/>
    <hyperlink ref="F276" r:id="rId50" display="https://podminky.urs.cz/item/CS_URS_2023_01/762395000"/>
    <hyperlink ref="F279" r:id="rId51" display="https://podminky.urs.cz/item/CS_URS_2023_01/762713111"/>
    <hyperlink ref="F285" r:id="rId52" display="https://podminky.urs.cz/item/CS_URS_2023_01/762713121"/>
    <hyperlink ref="F301" r:id="rId53" display="https://podminky.urs.cz/item/CS_URS_2023_01/762795000"/>
    <hyperlink ref="F304" r:id="rId54" display="https://podminky.urs.cz/item/CS_URS_2023_01/998762101"/>
    <hyperlink ref="F307" r:id="rId55" display="https://podminky.urs.cz/item/CS_URS_2023_01/764212634"/>
    <hyperlink ref="F310" r:id="rId56" display="https://podminky.urs.cz/item/CS_URS_2023_01/764212664"/>
    <hyperlink ref="F312" r:id="rId57" display="https://podminky.urs.cz/item/CS_URS_2023_01/764511601"/>
    <hyperlink ref="F314" r:id="rId58" display="https://podminky.urs.cz/item/CS_URS_2023_01/764511641"/>
    <hyperlink ref="F316" r:id="rId59" display="https://podminky.urs.cz/item/CS_URS_2023_01/764518401"/>
    <hyperlink ref="F318" r:id="rId60" display="https://podminky.urs.cz/item/CS_URS_2023_01/998764101"/>
    <hyperlink ref="F321" r:id="rId61" display="https://podminky.urs.cz/item/CS_URS_2023_01/783218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2" customWidth="1"/>
    <col min="2" max="2" width="1.667969" style="252" customWidth="1"/>
    <col min="3" max="4" width="5" style="252" customWidth="1"/>
    <col min="5" max="5" width="11.66016" style="252" customWidth="1"/>
    <col min="6" max="6" width="9.160156" style="252" customWidth="1"/>
    <col min="7" max="7" width="5" style="252" customWidth="1"/>
    <col min="8" max="8" width="77.83203" style="252" customWidth="1"/>
    <col min="9" max="10" width="20" style="252" customWidth="1"/>
    <col min="11" max="11" width="1.667969" style="252" customWidth="1"/>
  </cols>
  <sheetData>
    <row r="1" s="1" customFormat="1" ht="37.5" customHeight="1"/>
    <row r="2" s="1" customFormat="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="15" customFormat="1" ht="45" customHeight="1">
      <c r="B3" s="256"/>
      <c r="C3" s="257" t="s">
        <v>635</v>
      </c>
      <c r="D3" s="257"/>
      <c r="E3" s="257"/>
      <c r="F3" s="257"/>
      <c r="G3" s="257"/>
      <c r="H3" s="257"/>
      <c r="I3" s="257"/>
      <c r="J3" s="257"/>
      <c r="K3" s="258"/>
    </row>
    <row r="4" s="1" customFormat="1" ht="25.5" customHeight="1">
      <c r="B4" s="259"/>
      <c r="C4" s="260" t="s">
        <v>636</v>
      </c>
      <c r="D4" s="260"/>
      <c r="E4" s="260"/>
      <c r="F4" s="260"/>
      <c r="G4" s="260"/>
      <c r="H4" s="260"/>
      <c r="I4" s="260"/>
      <c r="J4" s="260"/>
      <c r="K4" s="261"/>
    </row>
    <row r="5" s="1" customFormat="1" ht="5.25" customHeight="1">
      <c r="B5" s="259"/>
      <c r="C5" s="262"/>
      <c r="D5" s="262"/>
      <c r="E5" s="262"/>
      <c r="F5" s="262"/>
      <c r="G5" s="262"/>
      <c r="H5" s="262"/>
      <c r="I5" s="262"/>
      <c r="J5" s="262"/>
      <c r="K5" s="261"/>
    </row>
    <row r="6" s="1" customFormat="1" ht="15" customHeight="1">
      <c r="B6" s="259"/>
      <c r="C6" s="263" t="s">
        <v>637</v>
      </c>
      <c r="D6" s="263"/>
      <c r="E6" s="263"/>
      <c r="F6" s="263"/>
      <c r="G6" s="263"/>
      <c r="H6" s="263"/>
      <c r="I6" s="263"/>
      <c r="J6" s="263"/>
      <c r="K6" s="261"/>
    </row>
    <row r="7" s="1" customFormat="1" ht="15" customHeight="1">
      <c r="B7" s="264"/>
      <c r="C7" s="263" t="s">
        <v>638</v>
      </c>
      <c r="D7" s="263"/>
      <c r="E7" s="263"/>
      <c r="F7" s="263"/>
      <c r="G7" s="263"/>
      <c r="H7" s="263"/>
      <c r="I7" s="263"/>
      <c r="J7" s="263"/>
      <c r="K7" s="261"/>
    </row>
    <row r="8" s="1" customFormat="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="1" customFormat="1" ht="15" customHeight="1">
      <c r="B9" s="264"/>
      <c r="C9" s="263" t="s">
        <v>639</v>
      </c>
      <c r="D9" s="263"/>
      <c r="E9" s="263"/>
      <c r="F9" s="263"/>
      <c r="G9" s="263"/>
      <c r="H9" s="263"/>
      <c r="I9" s="263"/>
      <c r="J9" s="263"/>
      <c r="K9" s="261"/>
    </row>
    <row r="10" s="1" customFormat="1" ht="15" customHeight="1">
      <c r="B10" s="264"/>
      <c r="C10" s="263"/>
      <c r="D10" s="263" t="s">
        <v>640</v>
      </c>
      <c r="E10" s="263"/>
      <c r="F10" s="263"/>
      <c r="G10" s="263"/>
      <c r="H10" s="263"/>
      <c r="I10" s="263"/>
      <c r="J10" s="263"/>
      <c r="K10" s="261"/>
    </row>
    <row r="11" s="1" customFormat="1" ht="15" customHeight="1">
      <c r="B11" s="264"/>
      <c r="C11" s="265"/>
      <c r="D11" s="263" t="s">
        <v>641</v>
      </c>
      <c r="E11" s="263"/>
      <c r="F11" s="263"/>
      <c r="G11" s="263"/>
      <c r="H11" s="263"/>
      <c r="I11" s="263"/>
      <c r="J11" s="263"/>
      <c r="K11" s="261"/>
    </row>
    <row r="12" s="1" customFormat="1" ht="15" customHeight="1">
      <c r="B12" s="264"/>
      <c r="C12" s="265"/>
      <c r="D12" s="263"/>
      <c r="E12" s="263"/>
      <c r="F12" s="263"/>
      <c r="G12" s="263"/>
      <c r="H12" s="263"/>
      <c r="I12" s="263"/>
      <c r="J12" s="263"/>
      <c r="K12" s="261"/>
    </row>
    <row r="13" s="1" customFormat="1" ht="15" customHeight="1">
      <c r="B13" s="264"/>
      <c r="C13" s="265"/>
      <c r="D13" s="266" t="s">
        <v>642</v>
      </c>
      <c r="E13" s="263"/>
      <c r="F13" s="263"/>
      <c r="G13" s="263"/>
      <c r="H13" s="263"/>
      <c r="I13" s="263"/>
      <c r="J13" s="263"/>
      <c r="K13" s="261"/>
    </row>
    <row r="14" s="1" customFormat="1" ht="12.75" customHeight="1">
      <c r="B14" s="264"/>
      <c r="C14" s="265"/>
      <c r="D14" s="265"/>
      <c r="E14" s="265"/>
      <c r="F14" s="265"/>
      <c r="G14" s="265"/>
      <c r="H14" s="265"/>
      <c r="I14" s="265"/>
      <c r="J14" s="265"/>
      <c r="K14" s="261"/>
    </row>
    <row r="15" s="1" customFormat="1" ht="15" customHeight="1">
      <c r="B15" s="264"/>
      <c r="C15" s="265"/>
      <c r="D15" s="263" t="s">
        <v>643</v>
      </c>
      <c r="E15" s="263"/>
      <c r="F15" s="263"/>
      <c r="G15" s="263"/>
      <c r="H15" s="263"/>
      <c r="I15" s="263"/>
      <c r="J15" s="263"/>
      <c r="K15" s="261"/>
    </row>
    <row r="16" s="1" customFormat="1" ht="15" customHeight="1">
      <c r="B16" s="264"/>
      <c r="C16" s="265"/>
      <c r="D16" s="263" t="s">
        <v>644</v>
      </c>
      <c r="E16" s="263"/>
      <c r="F16" s="263"/>
      <c r="G16" s="263"/>
      <c r="H16" s="263"/>
      <c r="I16" s="263"/>
      <c r="J16" s="263"/>
      <c r="K16" s="261"/>
    </row>
    <row r="17" s="1" customFormat="1" ht="15" customHeight="1">
      <c r="B17" s="264"/>
      <c r="C17" s="265"/>
      <c r="D17" s="263" t="s">
        <v>645</v>
      </c>
      <c r="E17" s="263"/>
      <c r="F17" s="263"/>
      <c r="G17" s="263"/>
      <c r="H17" s="263"/>
      <c r="I17" s="263"/>
      <c r="J17" s="263"/>
      <c r="K17" s="261"/>
    </row>
    <row r="18" s="1" customFormat="1" ht="15" customHeight="1">
      <c r="B18" s="264"/>
      <c r="C18" s="265"/>
      <c r="D18" s="265"/>
      <c r="E18" s="267" t="s">
        <v>79</v>
      </c>
      <c r="F18" s="263" t="s">
        <v>646</v>
      </c>
      <c r="G18" s="263"/>
      <c r="H18" s="263"/>
      <c r="I18" s="263"/>
      <c r="J18" s="263"/>
      <c r="K18" s="261"/>
    </row>
    <row r="19" s="1" customFormat="1" ht="15" customHeight="1">
      <c r="B19" s="264"/>
      <c r="C19" s="265"/>
      <c r="D19" s="265"/>
      <c r="E19" s="267" t="s">
        <v>647</v>
      </c>
      <c r="F19" s="263" t="s">
        <v>648</v>
      </c>
      <c r="G19" s="263"/>
      <c r="H19" s="263"/>
      <c r="I19" s="263"/>
      <c r="J19" s="263"/>
      <c r="K19" s="261"/>
    </row>
    <row r="20" s="1" customFormat="1" ht="15" customHeight="1">
      <c r="B20" s="264"/>
      <c r="C20" s="265"/>
      <c r="D20" s="265"/>
      <c r="E20" s="267" t="s">
        <v>649</v>
      </c>
      <c r="F20" s="263" t="s">
        <v>650</v>
      </c>
      <c r="G20" s="263"/>
      <c r="H20" s="263"/>
      <c r="I20" s="263"/>
      <c r="J20" s="263"/>
      <c r="K20" s="261"/>
    </row>
    <row r="21" s="1" customFormat="1" ht="15" customHeight="1">
      <c r="B21" s="264"/>
      <c r="C21" s="265"/>
      <c r="D21" s="265"/>
      <c r="E21" s="267" t="s">
        <v>651</v>
      </c>
      <c r="F21" s="263" t="s">
        <v>652</v>
      </c>
      <c r="G21" s="263"/>
      <c r="H21" s="263"/>
      <c r="I21" s="263"/>
      <c r="J21" s="263"/>
      <c r="K21" s="261"/>
    </row>
    <row r="22" s="1" customFormat="1" ht="15" customHeight="1">
      <c r="B22" s="264"/>
      <c r="C22" s="265"/>
      <c r="D22" s="265"/>
      <c r="E22" s="267" t="s">
        <v>653</v>
      </c>
      <c r="F22" s="263" t="s">
        <v>654</v>
      </c>
      <c r="G22" s="263"/>
      <c r="H22" s="263"/>
      <c r="I22" s="263"/>
      <c r="J22" s="263"/>
      <c r="K22" s="261"/>
    </row>
    <row r="23" s="1" customFormat="1" ht="15" customHeight="1">
      <c r="B23" s="264"/>
      <c r="C23" s="265"/>
      <c r="D23" s="265"/>
      <c r="E23" s="267" t="s">
        <v>655</v>
      </c>
      <c r="F23" s="263" t="s">
        <v>656</v>
      </c>
      <c r="G23" s="263"/>
      <c r="H23" s="263"/>
      <c r="I23" s="263"/>
      <c r="J23" s="263"/>
      <c r="K23" s="261"/>
    </row>
    <row r="24" s="1" customFormat="1" ht="12.75" customHeight="1">
      <c r="B24" s="264"/>
      <c r="C24" s="265"/>
      <c r="D24" s="265"/>
      <c r="E24" s="265"/>
      <c r="F24" s="265"/>
      <c r="G24" s="265"/>
      <c r="H24" s="265"/>
      <c r="I24" s="265"/>
      <c r="J24" s="265"/>
      <c r="K24" s="261"/>
    </row>
    <row r="25" s="1" customFormat="1" ht="15" customHeight="1">
      <c r="B25" s="264"/>
      <c r="C25" s="263" t="s">
        <v>657</v>
      </c>
      <c r="D25" s="263"/>
      <c r="E25" s="263"/>
      <c r="F25" s="263"/>
      <c r="G25" s="263"/>
      <c r="H25" s="263"/>
      <c r="I25" s="263"/>
      <c r="J25" s="263"/>
      <c r="K25" s="261"/>
    </row>
    <row r="26" s="1" customFormat="1" ht="15" customHeight="1">
      <c r="B26" s="264"/>
      <c r="C26" s="263" t="s">
        <v>658</v>
      </c>
      <c r="D26" s="263"/>
      <c r="E26" s="263"/>
      <c r="F26" s="263"/>
      <c r="G26" s="263"/>
      <c r="H26" s="263"/>
      <c r="I26" s="263"/>
      <c r="J26" s="263"/>
      <c r="K26" s="261"/>
    </row>
    <row r="27" s="1" customFormat="1" ht="15" customHeight="1">
      <c r="B27" s="264"/>
      <c r="C27" s="263"/>
      <c r="D27" s="263" t="s">
        <v>659</v>
      </c>
      <c r="E27" s="263"/>
      <c r="F27" s="263"/>
      <c r="G27" s="263"/>
      <c r="H27" s="263"/>
      <c r="I27" s="263"/>
      <c r="J27" s="263"/>
      <c r="K27" s="261"/>
    </row>
    <row r="28" s="1" customFormat="1" ht="15" customHeight="1">
      <c r="B28" s="264"/>
      <c r="C28" s="265"/>
      <c r="D28" s="263" t="s">
        <v>660</v>
      </c>
      <c r="E28" s="263"/>
      <c r="F28" s="263"/>
      <c r="G28" s="263"/>
      <c r="H28" s="263"/>
      <c r="I28" s="263"/>
      <c r="J28" s="263"/>
      <c r="K28" s="261"/>
    </row>
    <row r="29" s="1" customFormat="1" ht="12.75" customHeight="1">
      <c r="B29" s="264"/>
      <c r="C29" s="265"/>
      <c r="D29" s="265"/>
      <c r="E29" s="265"/>
      <c r="F29" s="265"/>
      <c r="G29" s="265"/>
      <c r="H29" s="265"/>
      <c r="I29" s="265"/>
      <c r="J29" s="265"/>
      <c r="K29" s="261"/>
    </row>
    <row r="30" s="1" customFormat="1" ht="15" customHeight="1">
      <c r="B30" s="264"/>
      <c r="C30" s="265"/>
      <c r="D30" s="263" t="s">
        <v>661</v>
      </c>
      <c r="E30" s="263"/>
      <c r="F30" s="263"/>
      <c r="G30" s="263"/>
      <c r="H30" s="263"/>
      <c r="I30" s="263"/>
      <c r="J30" s="263"/>
      <c r="K30" s="261"/>
    </row>
    <row r="31" s="1" customFormat="1" ht="15" customHeight="1">
      <c r="B31" s="264"/>
      <c r="C31" s="265"/>
      <c r="D31" s="263" t="s">
        <v>662</v>
      </c>
      <c r="E31" s="263"/>
      <c r="F31" s="263"/>
      <c r="G31" s="263"/>
      <c r="H31" s="263"/>
      <c r="I31" s="263"/>
      <c r="J31" s="263"/>
      <c r="K31" s="261"/>
    </row>
    <row r="32" s="1" customFormat="1" ht="12.75" customHeight="1">
      <c r="B32" s="264"/>
      <c r="C32" s="265"/>
      <c r="D32" s="265"/>
      <c r="E32" s="265"/>
      <c r="F32" s="265"/>
      <c r="G32" s="265"/>
      <c r="H32" s="265"/>
      <c r="I32" s="265"/>
      <c r="J32" s="265"/>
      <c r="K32" s="261"/>
    </row>
    <row r="33" s="1" customFormat="1" ht="15" customHeight="1">
      <c r="B33" s="264"/>
      <c r="C33" s="265"/>
      <c r="D33" s="263" t="s">
        <v>663</v>
      </c>
      <c r="E33" s="263"/>
      <c r="F33" s="263"/>
      <c r="G33" s="263"/>
      <c r="H33" s="263"/>
      <c r="I33" s="263"/>
      <c r="J33" s="263"/>
      <c r="K33" s="261"/>
    </row>
    <row r="34" s="1" customFormat="1" ht="15" customHeight="1">
      <c r="B34" s="264"/>
      <c r="C34" s="265"/>
      <c r="D34" s="263" t="s">
        <v>664</v>
      </c>
      <c r="E34" s="263"/>
      <c r="F34" s="263"/>
      <c r="G34" s="263"/>
      <c r="H34" s="263"/>
      <c r="I34" s="263"/>
      <c r="J34" s="263"/>
      <c r="K34" s="261"/>
    </row>
    <row r="35" s="1" customFormat="1" ht="15" customHeight="1">
      <c r="B35" s="264"/>
      <c r="C35" s="265"/>
      <c r="D35" s="263" t="s">
        <v>665</v>
      </c>
      <c r="E35" s="263"/>
      <c r="F35" s="263"/>
      <c r="G35" s="263"/>
      <c r="H35" s="263"/>
      <c r="I35" s="263"/>
      <c r="J35" s="263"/>
      <c r="K35" s="261"/>
    </row>
    <row r="36" s="1" customFormat="1" ht="15" customHeight="1">
      <c r="B36" s="264"/>
      <c r="C36" s="265"/>
      <c r="D36" s="263"/>
      <c r="E36" s="266" t="s">
        <v>106</v>
      </c>
      <c r="F36" s="263"/>
      <c r="G36" s="263" t="s">
        <v>666</v>
      </c>
      <c r="H36" s="263"/>
      <c r="I36" s="263"/>
      <c r="J36" s="263"/>
      <c r="K36" s="261"/>
    </row>
    <row r="37" s="1" customFormat="1" ht="30.75" customHeight="1">
      <c r="B37" s="264"/>
      <c r="C37" s="265"/>
      <c r="D37" s="263"/>
      <c r="E37" s="266" t="s">
        <v>667</v>
      </c>
      <c r="F37" s="263"/>
      <c r="G37" s="263" t="s">
        <v>668</v>
      </c>
      <c r="H37" s="263"/>
      <c r="I37" s="263"/>
      <c r="J37" s="263"/>
      <c r="K37" s="261"/>
    </row>
    <row r="38" s="1" customFormat="1" ht="15" customHeight="1">
      <c r="B38" s="264"/>
      <c r="C38" s="265"/>
      <c r="D38" s="263"/>
      <c r="E38" s="266" t="s">
        <v>56</v>
      </c>
      <c r="F38" s="263"/>
      <c r="G38" s="263" t="s">
        <v>669</v>
      </c>
      <c r="H38" s="263"/>
      <c r="I38" s="263"/>
      <c r="J38" s="263"/>
      <c r="K38" s="261"/>
    </row>
    <row r="39" s="1" customFormat="1" ht="15" customHeight="1">
      <c r="B39" s="264"/>
      <c r="C39" s="265"/>
      <c r="D39" s="263"/>
      <c r="E39" s="266" t="s">
        <v>57</v>
      </c>
      <c r="F39" s="263"/>
      <c r="G39" s="263" t="s">
        <v>670</v>
      </c>
      <c r="H39" s="263"/>
      <c r="I39" s="263"/>
      <c r="J39" s="263"/>
      <c r="K39" s="261"/>
    </row>
    <row r="40" s="1" customFormat="1" ht="15" customHeight="1">
      <c r="B40" s="264"/>
      <c r="C40" s="265"/>
      <c r="D40" s="263"/>
      <c r="E40" s="266" t="s">
        <v>107</v>
      </c>
      <c r="F40" s="263"/>
      <c r="G40" s="263" t="s">
        <v>671</v>
      </c>
      <c r="H40" s="263"/>
      <c r="I40" s="263"/>
      <c r="J40" s="263"/>
      <c r="K40" s="261"/>
    </row>
    <row r="41" s="1" customFormat="1" ht="15" customHeight="1">
      <c r="B41" s="264"/>
      <c r="C41" s="265"/>
      <c r="D41" s="263"/>
      <c r="E41" s="266" t="s">
        <v>108</v>
      </c>
      <c r="F41" s="263"/>
      <c r="G41" s="263" t="s">
        <v>672</v>
      </c>
      <c r="H41" s="263"/>
      <c r="I41" s="263"/>
      <c r="J41" s="263"/>
      <c r="K41" s="261"/>
    </row>
    <row r="42" s="1" customFormat="1" ht="15" customHeight="1">
      <c r="B42" s="264"/>
      <c r="C42" s="265"/>
      <c r="D42" s="263"/>
      <c r="E42" s="266" t="s">
        <v>673</v>
      </c>
      <c r="F42" s="263"/>
      <c r="G42" s="263" t="s">
        <v>674</v>
      </c>
      <c r="H42" s="263"/>
      <c r="I42" s="263"/>
      <c r="J42" s="263"/>
      <c r="K42" s="261"/>
    </row>
    <row r="43" s="1" customFormat="1" ht="15" customHeight="1">
      <c r="B43" s="264"/>
      <c r="C43" s="265"/>
      <c r="D43" s="263"/>
      <c r="E43" s="266"/>
      <c r="F43" s="263"/>
      <c r="G43" s="263" t="s">
        <v>675</v>
      </c>
      <c r="H43" s="263"/>
      <c r="I43" s="263"/>
      <c r="J43" s="263"/>
      <c r="K43" s="261"/>
    </row>
    <row r="44" s="1" customFormat="1" ht="15" customHeight="1">
      <c r="B44" s="264"/>
      <c r="C44" s="265"/>
      <c r="D44" s="263"/>
      <c r="E44" s="266" t="s">
        <v>676</v>
      </c>
      <c r="F44" s="263"/>
      <c r="G44" s="263" t="s">
        <v>677</v>
      </c>
      <c r="H44" s="263"/>
      <c r="I44" s="263"/>
      <c r="J44" s="263"/>
      <c r="K44" s="261"/>
    </row>
    <row r="45" s="1" customFormat="1" ht="15" customHeight="1">
      <c r="B45" s="264"/>
      <c r="C45" s="265"/>
      <c r="D45" s="263"/>
      <c r="E45" s="266" t="s">
        <v>110</v>
      </c>
      <c r="F45" s="263"/>
      <c r="G45" s="263" t="s">
        <v>678</v>
      </c>
      <c r="H45" s="263"/>
      <c r="I45" s="263"/>
      <c r="J45" s="263"/>
      <c r="K45" s="261"/>
    </row>
    <row r="46" s="1" customFormat="1" ht="12.75" customHeight="1">
      <c r="B46" s="264"/>
      <c r="C46" s="265"/>
      <c r="D46" s="263"/>
      <c r="E46" s="263"/>
      <c r="F46" s="263"/>
      <c r="G46" s="263"/>
      <c r="H46" s="263"/>
      <c r="I46" s="263"/>
      <c r="J46" s="263"/>
      <c r="K46" s="261"/>
    </row>
    <row r="47" s="1" customFormat="1" ht="15" customHeight="1">
      <c r="B47" s="264"/>
      <c r="C47" s="265"/>
      <c r="D47" s="263" t="s">
        <v>679</v>
      </c>
      <c r="E47" s="263"/>
      <c r="F47" s="263"/>
      <c r="G47" s="263"/>
      <c r="H47" s="263"/>
      <c r="I47" s="263"/>
      <c r="J47" s="263"/>
      <c r="K47" s="261"/>
    </row>
    <row r="48" s="1" customFormat="1" ht="15" customHeight="1">
      <c r="B48" s="264"/>
      <c r="C48" s="265"/>
      <c r="D48" s="265"/>
      <c r="E48" s="263" t="s">
        <v>680</v>
      </c>
      <c r="F48" s="263"/>
      <c r="G48" s="263"/>
      <c r="H48" s="263"/>
      <c r="I48" s="263"/>
      <c r="J48" s="263"/>
      <c r="K48" s="261"/>
    </row>
    <row r="49" s="1" customFormat="1" ht="15" customHeight="1">
      <c r="B49" s="264"/>
      <c r="C49" s="265"/>
      <c r="D49" s="265"/>
      <c r="E49" s="263" t="s">
        <v>681</v>
      </c>
      <c r="F49" s="263"/>
      <c r="G49" s="263"/>
      <c r="H49" s="263"/>
      <c r="I49" s="263"/>
      <c r="J49" s="263"/>
      <c r="K49" s="261"/>
    </row>
    <row r="50" s="1" customFormat="1" ht="15" customHeight="1">
      <c r="B50" s="264"/>
      <c r="C50" s="265"/>
      <c r="D50" s="265"/>
      <c r="E50" s="263" t="s">
        <v>682</v>
      </c>
      <c r="F50" s="263"/>
      <c r="G50" s="263"/>
      <c r="H50" s="263"/>
      <c r="I50" s="263"/>
      <c r="J50" s="263"/>
      <c r="K50" s="261"/>
    </row>
    <row r="51" s="1" customFormat="1" ht="15" customHeight="1">
      <c r="B51" s="264"/>
      <c r="C51" s="265"/>
      <c r="D51" s="263" t="s">
        <v>683</v>
      </c>
      <c r="E51" s="263"/>
      <c r="F51" s="263"/>
      <c r="G51" s="263"/>
      <c r="H51" s="263"/>
      <c r="I51" s="263"/>
      <c r="J51" s="263"/>
      <c r="K51" s="261"/>
    </row>
    <row r="52" s="1" customFormat="1" ht="25.5" customHeight="1">
      <c r="B52" s="259"/>
      <c r="C52" s="260" t="s">
        <v>684</v>
      </c>
      <c r="D52" s="260"/>
      <c r="E52" s="260"/>
      <c r="F52" s="260"/>
      <c r="G52" s="260"/>
      <c r="H52" s="260"/>
      <c r="I52" s="260"/>
      <c r="J52" s="260"/>
      <c r="K52" s="261"/>
    </row>
    <row r="53" s="1" customFormat="1" ht="5.25" customHeight="1">
      <c r="B53" s="259"/>
      <c r="C53" s="262"/>
      <c r="D53" s="262"/>
      <c r="E53" s="262"/>
      <c r="F53" s="262"/>
      <c r="G53" s="262"/>
      <c r="H53" s="262"/>
      <c r="I53" s="262"/>
      <c r="J53" s="262"/>
      <c r="K53" s="261"/>
    </row>
    <row r="54" s="1" customFormat="1" ht="15" customHeight="1">
      <c r="B54" s="259"/>
      <c r="C54" s="263" t="s">
        <v>685</v>
      </c>
      <c r="D54" s="263"/>
      <c r="E54" s="263"/>
      <c r="F54" s="263"/>
      <c r="G54" s="263"/>
      <c r="H54" s="263"/>
      <c r="I54" s="263"/>
      <c r="J54" s="263"/>
      <c r="K54" s="261"/>
    </row>
    <row r="55" s="1" customFormat="1" ht="15" customHeight="1">
      <c r="B55" s="259"/>
      <c r="C55" s="263" t="s">
        <v>686</v>
      </c>
      <c r="D55" s="263"/>
      <c r="E55" s="263"/>
      <c r="F55" s="263"/>
      <c r="G55" s="263"/>
      <c r="H55" s="263"/>
      <c r="I55" s="263"/>
      <c r="J55" s="263"/>
      <c r="K55" s="261"/>
    </row>
    <row r="56" s="1" customFormat="1" ht="12.75" customHeight="1">
      <c r="B56" s="259"/>
      <c r="C56" s="263"/>
      <c r="D56" s="263"/>
      <c r="E56" s="263"/>
      <c r="F56" s="263"/>
      <c r="G56" s="263"/>
      <c r="H56" s="263"/>
      <c r="I56" s="263"/>
      <c r="J56" s="263"/>
      <c r="K56" s="261"/>
    </row>
    <row r="57" s="1" customFormat="1" ht="15" customHeight="1">
      <c r="B57" s="259"/>
      <c r="C57" s="263" t="s">
        <v>687</v>
      </c>
      <c r="D57" s="263"/>
      <c r="E57" s="263"/>
      <c r="F57" s="263"/>
      <c r="G57" s="263"/>
      <c r="H57" s="263"/>
      <c r="I57" s="263"/>
      <c r="J57" s="263"/>
      <c r="K57" s="261"/>
    </row>
    <row r="58" s="1" customFormat="1" ht="15" customHeight="1">
      <c r="B58" s="259"/>
      <c r="C58" s="265"/>
      <c r="D58" s="263" t="s">
        <v>688</v>
      </c>
      <c r="E58" s="263"/>
      <c r="F58" s="263"/>
      <c r="G58" s="263"/>
      <c r="H58" s="263"/>
      <c r="I58" s="263"/>
      <c r="J58" s="263"/>
      <c r="K58" s="261"/>
    </row>
    <row r="59" s="1" customFormat="1" ht="15" customHeight="1">
      <c r="B59" s="259"/>
      <c r="C59" s="265"/>
      <c r="D59" s="263" t="s">
        <v>689</v>
      </c>
      <c r="E59" s="263"/>
      <c r="F59" s="263"/>
      <c r="G59" s="263"/>
      <c r="H59" s="263"/>
      <c r="I59" s="263"/>
      <c r="J59" s="263"/>
      <c r="K59" s="261"/>
    </row>
    <row r="60" s="1" customFormat="1" ht="15" customHeight="1">
      <c r="B60" s="259"/>
      <c r="C60" s="265"/>
      <c r="D60" s="263" t="s">
        <v>690</v>
      </c>
      <c r="E60" s="263"/>
      <c r="F60" s="263"/>
      <c r="G60" s="263"/>
      <c r="H60" s="263"/>
      <c r="I60" s="263"/>
      <c r="J60" s="263"/>
      <c r="K60" s="261"/>
    </row>
    <row r="61" s="1" customFormat="1" ht="15" customHeight="1">
      <c r="B61" s="259"/>
      <c r="C61" s="265"/>
      <c r="D61" s="263" t="s">
        <v>691</v>
      </c>
      <c r="E61" s="263"/>
      <c r="F61" s="263"/>
      <c r="G61" s="263"/>
      <c r="H61" s="263"/>
      <c r="I61" s="263"/>
      <c r="J61" s="263"/>
      <c r="K61" s="261"/>
    </row>
    <row r="62" s="1" customFormat="1" ht="15" customHeight="1">
      <c r="B62" s="259"/>
      <c r="C62" s="265"/>
      <c r="D62" s="268" t="s">
        <v>692</v>
      </c>
      <c r="E62" s="268"/>
      <c r="F62" s="268"/>
      <c r="G62" s="268"/>
      <c r="H62" s="268"/>
      <c r="I62" s="268"/>
      <c r="J62" s="268"/>
      <c r="K62" s="261"/>
    </row>
    <row r="63" s="1" customFormat="1" ht="15" customHeight="1">
      <c r="B63" s="259"/>
      <c r="C63" s="265"/>
      <c r="D63" s="263" t="s">
        <v>693</v>
      </c>
      <c r="E63" s="263"/>
      <c r="F63" s="263"/>
      <c r="G63" s="263"/>
      <c r="H63" s="263"/>
      <c r="I63" s="263"/>
      <c r="J63" s="263"/>
      <c r="K63" s="261"/>
    </row>
    <row r="64" s="1" customFormat="1" ht="12.75" customHeight="1">
      <c r="B64" s="259"/>
      <c r="C64" s="265"/>
      <c r="D64" s="265"/>
      <c r="E64" s="269"/>
      <c r="F64" s="265"/>
      <c r="G64" s="265"/>
      <c r="H64" s="265"/>
      <c r="I64" s="265"/>
      <c r="J64" s="265"/>
      <c r="K64" s="261"/>
    </row>
    <row r="65" s="1" customFormat="1" ht="15" customHeight="1">
      <c r="B65" s="259"/>
      <c r="C65" s="265"/>
      <c r="D65" s="263" t="s">
        <v>694</v>
      </c>
      <c r="E65" s="263"/>
      <c r="F65" s="263"/>
      <c r="G65" s="263"/>
      <c r="H65" s="263"/>
      <c r="I65" s="263"/>
      <c r="J65" s="263"/>
      <c r="K65" s="261"/>
    </row>
    <row r="66" s="1" customFormat="1" ht="15" customHeight="1">
      <c r="B66" s="259"/>
      <c r="C66" s="265"/>
      <c r="D66" s="268" t="s">
        <v>695</v>
      </c>
      <c r="E66" s="268"/>
      <c r="F66" s="268"/>
      <c r="G66" s="268"/>
      <c r="H66" s="268"/>
      <c r="I66" s="268"/>
      <c r="J66" s="268"/>
      <c r="K66" s="261"/>
    </row>
    <row r="67" s="1" customFormat="1" ht="15" customHeight="1">
      <c r="B67" s="259"/>
      <c r="C67" s="265"/>
      <c r="D67" s="263" t="s">
        <v>696</v>
      </c>
      <c r="E67" s="263"/>
      <c r="F67" s="263"/>
      <c r="G67" s="263"/>
      <c r="H67" s="263"/>
      <c r="I67" s="263"/>
      <c r="J67" s="263"/>
      <c r="K67" s="261"/>
    </row>
    <row r="68" s="1" customFormat="1" ht="15" customHeight="1">
      <c r="B68" s="259"/>
      <c r="C68" s="265"/>
      <c r="D68" s="263" t="s">
        <v>697</v>
      </c>
      <c r="E68" s="263"/>
      <c r="F68" s="263"/>
      <c r="G68" s="263"/>
      <c r="H68" s="263"/>
      <c r="I68" s="263"/>
      <c r="J68" s="263"/>
      <c r="K68" s="261"/>
    </row>
    <row r="69" s="1" customFormat="1" ht="15" customHeight="1">
      <c r="B69" s="259"/>
      <c r="C69" s="265"/>
      <c r="D69" s="263" t="s">
        <v>698</v>
      </c>
      <c r="E69" s="263"/>
      <c r="F69" s="263"/>
      <c r="G69" s="263"/>
      <c r="H69" s="263"/>
      <c r="I69" s="263"/>
      <c r="J69" s="263"/>
      <c r="K69" s="261"/>
    </row>
    <row r="70" s="1" customFormat="1" ht="15" customHeight="1">
      <c r="B70" s="259"/>
      <c r="C70" s="265"/>
      <c r="D70" s="263" t="s">
        <v>699</v>
      </c>
      <c r="E70" s="263"/>
      <c r="F70" s="263"/>
      <c r="G70" s="263"/>
      <c r="H70" s="263"/>
      <c r="I70" s="263"/>
      <c r="J70" s="263"/>
      <c r="K70" s="261"/>
    </row>
    <row r="7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="1" customFormat="1" ht="45" customHeight="1">
      <c r="B75" s="278"/>
      <c r="C75" s="279" t="s">
        <v>700</v>
      </c>
      <c r="D75" s="279"/>
      <c r="E75" s="279"/>
      <c r="F75" s="279"/>
      <c r="G75" s="279"/>
      <c r="H75" s="279"/>
      <c r="I75" s="279"/>
      <c r="J75" s="279"/>
      <c r="K75" s="280"/>
    </row>
    <row r="76" s="1" customFormat="1" ht="17.25" customHeight="1">
      <c r="B76" s="278"/>
      <c r="C76" s="281" t="s">
        <v>701</v>
      </c>
      <c r="D76" s="281"/>
      <c r="E76" s="281"/>
      <c r="F76" s="281" t="s">
        <v>702</v>
      </c>
      <c r="G76" s="282"/>
      <c r="H76" s="281" t="s">
        <v>57</v>
      </c>
      <c r="I76" s="281" t="s">
        <v>60</v>
      </c>
      <c r="J76" s="281" t="s">
        <v>703</v>
      </c>
      <c r="K76" s="280"/>
    </row>
    <row r="77" s="1" customFormat="1" ht="17.25" customHeight="1">
      <c r="B77" s="278"/>
      <c r="C77" s="283" t="s">
        <v>704</v>
      </c>
      <c r="D77" s="283"/>
      <c r="E77" s="283"/>
      <c r="F77" s="284" t="s">
        <v>705</v>
      </c>
      <c r="G77" s="285"/>
      <c r="H77" s="283"/>
      <c r="I77" s="283"/>
      <c r="J77" s="283" t="s">
        <v>706</v>
      </c>
      <c r="K77" s="280"/>
    </row>
    <row r="78" s="1" customFormat="1" ht="5.25" customHeight="1">
      <c r="B78" s="278"/>
      <c r="C78" s="286"/>
      <c r="D78" s="286"/>
      <c r="E78" s="286"/>
      <c r="F78" s="286"/>
      <c r="G78" s="287"/>
      <c r="H78" s="286"/>
      <c r="I78" s="286"/>
      <c r="J78" s="286"/>
      <c r="K78" s="280"/>
    </row>
    <row r="79" s="1" customFormat="1" ht="15" customHeight="1">
      <c r="B79" s="278"/>
      <c r="C79" s="266" t="s">
        <v>56</v>
      </c>
      <c r="D79" s="288"/>
      <c r="E79" s="288"/>
      <c r="F79" s="289" t="s">
        <v>707</v>
      </c>
      <c r="G79" s="290"/>
      <c r="H79" s="266" t="s">
        <v>708</v>
      </c>
      <c r="I79" s="266" t="s">
        <v>709</v>
      </c>
      <c r="J79" s="266">
        <v>20</v>
      </c>
      <c r="K79" s="280"/>
    </row>
    <row r="80" s="1" customFormat="1" ht="15" customHeight="1">
      <c r="B80" s="278"/>
      <c r="C80" s="266" t="s">
        <v>710</v>
      </c>
      <c r="D80" s="266"/>
      <c r="E80" s="266"/>
      <c r="F80" s="289" t="s">
        <v>707</v>
      </c>
      <c r="G80" s="290"/>
      <c r="H80" s="266" t="s">
        <v>711</v>
      </c>
      <c r="I80" s="266" t="s">
        <v>709</v>
      </c>
      <c r="J80" s="266">
        <v>120</v>
      </c>
      <c r="K80" s="280"/>
    </row>
    <row r="81" s="1" customFormat="1" ht="15" customHeight="1">
      <c r="B81" s="291"/>
      <c r="C81" s="266" t="s">
        <v>712</v>
      </c>
      <c r="D81" s="266"/>
      <c r="E81" s="266"/>
      <c r="F81" s="289" t="s">
        <v>713</v>
      </c>
      <c r="G81" s="290"/>
      <c r="H81" s="266" t="s">
        <v>714</v>
      </c>
      <c r="I81" s="266" t="s">
        <v>709</v>
      </c>
      <c r="J81" s="266">
        <v>50</v>
      </c>
      <c r="K81" s="280"/>
    </row>
    <row r="82" s="1" customFormat="1" ht="15" customHeight="1">
      <c r="B82" s="291"/>
      <c r="C82" s="266" t="s">
        <v>715</v>
      </c>
      <c r="D82" s="266"/>
      <c r="E82" s="266"/>
      <c r="F82" s="289" t="s">
        <v>707</v>
      </c>
      <c r="G82" s="290"/>
      <c r="H82" s="266" t="s">
        <v>716</v>
      </c>
      <c r="I82" s="266" t="s">
        <v>717</v>
      </c>
      <c r="J82" s="266"/>
      <c r="K82" s="280"/>
    </row>
    <row r="83" s="1" customFormat="1" ht="15" customHeight="1">
      <c r="B83" s="291"/>
      <c r="C83" s="292" t="s">
        <v>718</v>
      </c>
      <c r="D83" s="292"/>
      <c r="E83" s="292"/>
      <c r="F83" s="293" t="s">
        <v>713</v>
      </c>
      <c r="G83" s="292"/>
      <c r="H83" s="292" t="s">
        <v>719</v>
      </c>
      <c r="I83" s="292" t="s">
        <v>709</v>
      </c>
      <c r="J83" s="292">
        <v>15</v>
      </c>
      <c r="K83" s="280"/>
    </row>
    <row r="84" s="1" customFormat="1" ht="15" customHeight="1">
      <c r="B84" s="291"/>
      <c r="C84" s="292" t="s">
        <v>720</v>
      </c>
      <c r="D84" s="292"/>
      <c r="E84" s="292"/>
      <c r="F84" s="293" t="s">
        <v>713</v>
      </c>
      <c r="G84" s="292"/>
      <c r="H84" s="292" t="s">
        <v>721</v>
      </c>
      <c r="I84" s="292" t="s">
        <v>709</v>
      </c>
      <c r="J84" s="292">
        <v>15</v>
      </c>
      <c r="K84" s="280"/>
    </row>
    <row r="85" s="1" customFormat="1" ht="15" customHeight="1">
      <c r="B85" s="291"/>
      <c r="C85" s="292" t="s">
        <v>722</v>
      </c>
      <c r="D85" s="292"/>
      <c r="E85" s="292"/>
      <c r="F85" s="293" t="s">
        <v>713</v>
      </c>
      <c r="G85" s="292"/>
      <c r="H85" s="292" t="s">
        <v>723</v>
      </c>
      <c r="I85" s="292" t="s">
        <v>709</v>
      </c>
      <c r="J85" s="292">
        <v>20</v>
      </c>
      <c r="K85" s="280"/>
    </row>
    <row r="86" s="1" customFormat="1" ht="15" customHeight="1">
      <c r="B86" s="291"/>
      <c r="C86" s="292" t="s">
        <v>724</v>
      </c>
      <c r="D86" s="292"/>
      <c r="E86" s="292"/>
      <c r="F86" s="293" t="s">
        <v>713</v>
      </c>
      <c r="G86" s="292"/>
      <c r="H86" s="292" t="s">
        <v>725</v>
      </c>
      <c r="I86" s="292" t="s">
        <v>709</v>
      </c>
      <c r="J86" s="292">
        <v>20</v>
      </c>
      <c r="K86" s="280"/>
    </row>
    <row r="87" s="1" customFormat="1" ht="15" customHeight="1">
      <c r="B87" s="291"/>
      <c r="C87" s="266" t="s">
        <v>726</v>
      </c>
      <c r="D87" s="266"/>
      <c r="E87" s="266"/>
      <c r="F87" s="289" t="s">
        <v>713</v>
      </c>
      <c r="G87" s="290"/>
      <c r="H87" s="266" t="s">
        <v>727</v>
      </c>
      <c r="I87" s="266" t="s">
        <v>709</v>
      </c>
      <c r="J87" s="266">
        <v>50</v>
      </c>
      <c r="K87" s="280"/>
    </row>
    <row r="88" s="1" customFormat="1" ht="15" customHeight="1">
      <c r="B88" s="291"/>
      <c r="C88" s="266" t="s">
        <v>728</v>
      </c>
      <c r="D88" s="266"/>
      <c r="E88" s="266"/>
      <c r="F88" s="289" t="s">
        <v>713</v>
      </c>
      <c r="G88" s="290"/>
      <c r="H88" s="266" t="s">
        <v>729</v>
      </c>
      <c r="I88" s="266" t="s">
        <v>709</v>
      </c>
      <c r="J88" s="266">
        <v>20</v>
      </c>
      <c r="K88" s="280"/>
    </row>
    <row r="89" s="1" customFormat="1" ht="15" customHeight="1">
      <c r="B89" s="291"/>
      <c r="C89" s="266" t="s">
        <v>730</v>
      </c>
      <c r="D89" s="266"/>
      <c r="E89" s="266"/>
      <c r="F89" s="289" t="s">
        <v>713</v>
      </c>
      <c r="G89" s="290"/>
      <c r="H89" s="266" t="s">
        <v>731</v>
      </c>
      <c r="I89" s="266" t="s">
        <v>709</v>
      </c>
      <c r="J89" s="266">
        <v>20</v>
      </c>
      <c r="K89" s="280"/>
    </row>
    <row r="90" s="1" customFormat="1" ht="15" customHeight="1">
      <c r="B90" s="291"/>
      <c r="C90" s="266" t="s">
        <v>732</v>
      </c>
      <c r="D90" s="266"/>
      <c r="E90" s="266"/>
      <c r="F90" s="289" t="s">
        <v>713</v>
      </c>
      <c r="G90" s="290"/>
      <c r="H90" s="266" t="s">
        <v>733</v>
      </c>
      <c r="I90" s="266" t="s">
        <v>709</v>
      </c>
      <c r="J90" s="266">
        <v>50</v>
      </c>
      <c r="K90" s="280"/>
    </row>
    <row r="91" s="1" customFormat="1" ht="15" customHeight="1">
      <c r="B91" s="291"/>
      <c r="C91" s="266" t="s">
        <v>734</v>
      </c>
      <c r="D91" s="266"/>
      <c r="E91" s="266"/>
      <c r="F91" s="289" t="s">
        <v>713</v>
      </c>
      <c r="G91" s="290"/>
      <c r="H91" s="266" t="s">
        <v>734</v>
      </c>
      <c r="I91" s="266" t="s">
        <v>709</v>
      </c>
      <c r="J91" s="266">
        <v>50</v>
      </c>
      <c r="K91" s="280"/>
    </row>
    <row r="92" s="1" customFormat="1" ht="15" customHeight="1">
      <c r="B92" s="291"/>
      <c r="C92" s="266" t="s">
        <v>735</v>
      </c>
      <c r="D92" s="266"/>
      <c r="E92" s="266"/>
      <c r="F92" s="289" t="s">
        <v>713</v>
      </c>
      <c r="G92" s="290"/>
      <c r="H92" s="266" t="s">
        <v>736</v>
      </c>
      <c r="I92" s="266" t="s">
        <v>709</v>
      </c>
      <c r="J92" s="266">
        <v>255</v>
      </c>
      <c r="K92" s="280"/>
    </row>
    <row r="93" s="1" customFormat="1" ht="15" customHeight="1">
      <c r="B93" s="291"/>
      <c r="C93" s="266" t="s">
        <v>737</v>
      </c>
      <c r="D93" s="266"/>
      <c r="E93" s="266"/>
      <c r="F93" s="289" t="s">
        <v>707</v>
      </c>
      <c r="G93" s="290"/>
      <c r="H93" s="266" t="s">
        <v>738</v>
      </c>
      <c r="I93" s="266" t="s">
        <v>739</v>
      </c>
      <c r="J93" s="266"/>
      <c r="K93" s="280"/>
    </row>
    <row r="94" s="1" customFormat="1" ht="15" customHeight="1">
      <c r="B94" s="291"/>
      <c r="C94" s="266" t="s">
        <v>740</v>
      </c>
      <c r="D94" s="266"/>
      <c r="E94" s="266"/>
      <c r="F94" s="289" t="s">
        <v>707</v>
      </c>
      <c r="G94" s="290"/>
      <c r="H94" s="266" t="s">
        <v>741</v>
      </c>
      <c r="I94" s="266" t="s">
        <v>742</v>
      </c>
      <c r="J94" s="266"/>
      <c r="K94" s="280"/>
    </row>
    <row r="95" s="1" customFormat="1" ht="15" customHeight="1">
      <c r="B95" s="291"/>
      <c r="C95" s="266" t="s">
        <v>743</v>
      </c>
      <c r="D95" s="266"/>
      <c r="E95" s="266"/>
      <c r="F95" s="289" t="s">
        <v>707</v>
      </c>
      <c r="G95" s="290"/>
      <c r="H95" s="266" t="s">
        <v>743</v>
      </c>
      <c r="I95" s="266" t="s">
        <v>742</v>
      </c>
      <c r="J95" s="266"/>
      <c r="K95" s="280"/>
    </row>
    <row r="96" s="1" customFormat="1" ht="15" customHeight="1">
      <c r="B96" s="291"/>
      <c r="C96" s="266" t="s">
        <v>41</v>
      </c>
      <c r="D96" s="266"/>
      <c r="E96" s="266"/>
      <c r="F96" s="289" t="s">
        <v>707</v>
      </c>
      <c r="G96" s="290"/>
      <c r="H96" s="266" t="s">
        <v>744</v>
      </c>
      <c r="I96" s="266" t="s">
        <v>742</v>
      </c>
      <c r="J96" s="266"/>
      <c r="K96" s="280"/>
    </row>
    <row r="97" s="1" customFormat="1" ht="15" customHeight="1">
      <c r="B97" s="291"/>
      <c r="C97" s="266" t="s">
        <v>51</v>
      </c>
      <c r="D97" s="266"/>
      <c r="E97" s="266"/>
      <c r="F97" s="289" t="s">
        <v>707</v>
      </c>
      <c r="G97" s="290"/>
      <c r="H97" s="266" t="s">
        <v>745</v>
      </c>
      <c r="I97" s="266" t="s">
        <v>742</v>
      </c>
      <c r="J97" s="266"/>
      <c r="K97" s="280"/>
    </row>
    <row r="98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="1" customFormat="1" ht="45" customHeight="1">
      <c r="B102" s="278"/>
      <c r="C102" s="279" t="s">
        <v>746</v>
      </c>
      <c r="D102" s="279"/>
      <c r="E102" s="279"/>
      <c r="F102" s="279"/>
      <c r="G102" s="279"/>
      <c r="H102" s="279"/>
      <c r="I102" s="279"/>
      <c r="J102" s="279"/>
      <c r="K102" s="280"/>
    </row>
    <row r="103" s="1" customFormat="1" ht="17.25" customHeight="1">
      <c r="B103" s="278"/>
      <c r="C103" s="281" t="s">
        <v>701</v>
      </c>
      <c r="D103" s="281"/>
      <c r="E103" s="281"/>
      <c r="F103" s="281" t="s">
        <v>702</v>
      </c>
      <c r="G103" s="282"/>
      <c r="H103" s="281" t="s">
        <v>57</v>
      </c>
      <c r="I103" s="281" t="s">
        <v>60</v>
      </c>
      <c r="J103" s="281" t="s">
        <v>703</v>
      </c>
      <c r="K103" s="280"/>
    </row>
    <row r="104" s="1" customFormat="1" ht="17.25" customHeight="1">
      <c r="B104" s="278"/>
      <c r="C104" s="283" t="s">
        <v>704</v>
      </c>
      <c r="D104" s="283"/>
      <c r="E104" s="283"/>
      <c r="F104" s="284" t="s">
        <v>705</v>
      </c>
      <c r="G104" s="285"/>
      <c r="H104" s="283"/>
      <c r="I104" s="283"/>
      <c r="J104" s="283" t="s">
        <v>706</v>
      </c>
      <c r="K104" s="280"/>
    </row>
    <row r="105" s="1" customFormat="1" ht="5.25" customHeight="1">
      <c r="B105" s="278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="1" customFormat="1" ht="15" customHeight="1">
      <c r="B106" s="278"/>
      <c r="C106" s="266" t="s">
        <v>56</v>
      </c>
      <c r="D106" s="288"/>
      <c r="E106" s="288"/>
      <c r="F106" s="289" t="s">
        <v>707</v>
      </c>
      <c r="G106" s="266"/>
      <c r="H106" s="266" t="s">
        <v>747</v>
      </c>
      <c r="I106" s="266" t="s">
        <v>709</v>
      </c>
      <c r="J106" s="266">
        <v>20</v>
      </c>
      <c r="K106" s="280"/>
    </row>
    <row r="107" s="1" customFormat="1" ht="15" customHeight="1">
      <c r="B107" s="278"/>
      <c r="C107" s="266" t="s">
        <v>710</v>
      </c>
      <c r="D107" s="266"/>
      <c r="E107" s="266"/>
      <c r="F107" s="289" t="s">
        <v>707</v>
      </c>
      <c r="G107" s="266"/>
      <c r="H107" s="266" t="s">
        <v>747</v>
      </c>
      <c r="I107" s="266" t="s">
        <v>709</v>
      </c>
      <c r="J107" s="266">
        <v>120</v>
      </c>
      <c r="K107" s="280"/>
    </row>
    <row r="108" s="1" customFormat="1" ht="15" customHeight="1">
      <c r="B108" s="291"/>
      <c r="C108" s="266" t="s">
        <v>712</v>
      </c>
      <c r="D108" s="266"/>
      <c r="E108" s="266"/>
      <c r="F108" s="289" t="s">
        <v>713</v>
      </c>
      <c r="G108" s="266"/>
      <c r="H108" s="266" t="s">
        <v>747</v>
      </c>
      <c r="I108" s="266" t="s">
        <v>709</v>
      </c>
      <c r="J108" s="266">
        <v>50</v>
      </c>
      <c r="K108" s="280"/>
    </row>
    <row r="109" s="1" customFormat="1" ht="15" customHeight="1">
      <c r="B109" s="291"/>
      <c r="C109" s="266" t="s">
        <v>715</v>
      </c>
      <c r="D109" s="266"/>
      <c r="E109" s="266"/>
      <c r="F109" s="289" t="s">
        <v>707</v>
      </c>
      <c r="G109" s="266"/>
      <c r="H109" s="266" t="s">
        <v>747</v>
      </c>
      <c r="I109" s="266" t="s">
        <v>717</v>
      </c>
      <c r="J109" s="266"/>
      <c r="K109" s="280"/>
    </row>
    <row r="110" s="1" customFormat="1" ht="15" customHeight="1">
      <c r="B110" s="291"/>
      <c r="C110" s="266" t="s">
        <v>726</v>
      </c>
      <c r="D110" s="266"/>
      <c r="E110" s="266"/>
      <c r="F110" s="289" t="s">
        <v>713</v>
      </c>
      <c r="G110" s="266"/>
      <c r="H110" s="266" t="s">
        <v>747</v>
      </c>
      <c r="I110" s="266" t="s">
        <v>709</v>
      </c>
      <c r="J110" s="266">
        <v>50</v>
      </c>
      <c r="K110" s="280"/>
    </row>
    <row r="111" s="1" customFormat="1" ht="15" customHeight="1">
      <c r="B111" s="291"/>
      <c r="C111" s="266" t="s">
        <v>734</v>
      </c>
      <c r="D111" s="266"/>
      <c r="E111" s="266"/>
      <c r="F111" s="289" t="s">
        <v>713</v>
      </c>
      <c r="G111" s="266"/>
      <c r="H111" s="266" t="s">
        <v>747</v>
      </c>
      <c r="I111" s="266" t="s">
        <v>709</v>
      </c>
      <c r="J111" s="266">
        <v>50</v>
      </c>
      <c r="K111" s="280"/>
    </row>
    <row r="112" s="1" customFormat="1" ht="15" customHeight="1">
      <c r="B112" s="291"/>
      <c r="C112" s="266" t="s">
        <v>732</v>
      </c>
      <c r="D112" s="266"/>
      <c r="E112" s="266"/>
      <c r="F112" s="289" t="s">
        <v>713</v>
      </c>
      <c r="G112" s="266"/>
      <c r="H112" s="266" t="s">
        <v>747</v>
      </c>
      <c r="I112" s="266" t="s">
        <v>709</v>
      </c>
      <c r="J112" s="266">
        <v>50</v>
      </c>
      <c r="K112" s="280"/>
    </row>
    <row r="113" s="1" customFormat="1" ht="15" customHeight="1">
      <c r="B113" s="291"/>
      <c r="C113" s="266" t="s">
        <v>56</v>
      </c>
      <c r="D113" s="266"/>
      <c r="E113" s="266"/>
      <c r="F113" s="289" t="s">
        <v>707</v>
      </c>
      <c r="G113" s="266"/>
      <c r="H113" s="266" t="s">
        <v>748</v>
      </c>
      <c r="I113" s="266" t="s">
        <v>709</v>
      </c>
      <c r="J113" s="266">
        <v>20</v>
      </c>
      <c r="K113" s="280"/>
    </row>
    <row r="114" s="1" customFormat="1" ht="15" customHeight="1">
      <c r="B114" s="291"/>
      <c r="C114" s="266" t="s">
        <v>749</v>
      </c>
      <c r="D114" s="266"/>
      <c r="E114" s="266"/>
      <c r="F114" s="289" t="s">
        <v>707</v>
      </c>
      <c r="G114" s="266"/>
      <c r="H114" s="266" t="s">
        <v>750</v>
      </c>
      <c r="I114" s="266" t="s">
        <v>709</v>
      </c>
      <c r="J114" s="266">
        <v>120</v>
      </c>
      <c r="K114" s="280"/>
    </row>
    <row r="115" s="1" customFormat="1" ht="15" customHeight="1">
      <c r="B115" s="291"/>
      <c r="C115" s="266" t="s">
        <v>41</v>
      </c>
      <c r="D115" s="266"/>
      <c r="E115" s="266"/>
      <c r="F115" s="289" t="s">
        <v>707</v>
      </c>
      <c r="G115" s="266"/>
      <c r="H115" s="266" t="s">
        <v>751</v>
      </c>
      <c r="I115" s="266" t="s">
        <v>742</v>
      </c>
      <c r="J115" s="266"/>
      <c r="K115" s="280"/>
    </row>
    <row r="116" s="1" customFormat="1" ht="15" customHeight="1">
      <c r="B116" s="291"/>
      <c r="C116" s="266" t="s">
        <v>51</v>
      </c>
      <c r="D116" s="266"/>
      <c r="E116" s="266"/>
      <c r="F116" s="289" t="s">
        <v>707</v>
      </c>
      <c r="G116" s="266"/>
      <c r="H116" s="266" t="s">
        <v>752</v>
      </c>
      <c r="I116" s="266" t="s">
        <v>742</v>
      </c>
      <c r="J116" s="266"/>
      <c r="K116" s="280"/>
    </row>
    <row r="117" s="1" customFormat="1" ht="15" customHeight="1">
      <c r="B117" s="291"/>
      <c r="C117" s="266" t="s">
        <v>60</v>
      </c>
      <c r="D117" s="266"/>
      <c r="E117" s="266"/>
      <c r="F117" s="289" t="s">
        <v>707</v>
      </c>
      <c r="G117" s="266"/>
      <c r="H117" s="266" t="s">
        <v>753</v>
      </c>
      <c r="I117" s="266" t="s">
        <v>754</v>
      </c>
      <c r="J117" s="266"/>
      <c r="K117" s="280"/>
    </row>
    <row r="118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="1" customFormat="1" ht="45" customHeight="1">
      <c r="B122" s="307"/>
      <c r="C122" s="257" t="s">
        <v>755</v>
      </c>
      <c r="D122" s="257"/>
      <c r="E122" s="257"/>
      <c r="F122" s="257"/>
      <c r="G122" s="257"/>
      <c r="H122" s="257"/>
      <c r="I122" s="257"/>
      <c r="J122" s="257"/>
      <c r="K122" s="308"/>
    </row>
    <row r="123" s="1" customFormat="1" ht="17.25" customHeight="1">
      <c r="B123" s="309"/>
      <c r="C123" s="281" t="s">
        <v>701</v>
      </c>
      <c r="D123" s="281"/>
      <c r="E123" s="281"/>
      <c r="F123" s="281" t="s">
        <v>702</v>
      </c>
      <c r="G123" s="282"/>
      <c r="H123" s="281" t="s">
        <v>57</v>
      </c>
      <c r="I123" s="281" t="s">
        <v>60</v>
      </c>
      <c r="J123" s="281" t="s">
        <v>703</v>
      </c>
      <c r="K123" s="310"/>
    </row>
    <row r="124" s="1" customFormat="1" ht="17.25" customHeight="1">
      <c r="B124" s="309"/>
      <c r="C124" s="283" t="s">
        <v>704</v>
      </c>
      <c r="D124" s="283"/>
      <c r="E124" s="283"/>
      <c r="F124" s="284" t="s">
        <v>705</v>
      </c>
      <c r="G124" s="285"/>
      <c r="H124" s="283"/>
      <c r="I124" s="283"/>
      <c r="J124" s="283" t="s">
        <v>706</v>
      </c>
      <c r="K124" s="310"/>
    </row>
    <row r="125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="1" customFormat="1" ht="15" customHeight="1">
      <c r="B126" s="311"/>
      <c r="C126" s="266" t="s">
        <v>710</v>
      </c>
      <c r="D126" s="288"/>
      <c r="E126" s="288"/>
      <c r="F126" s="289" t="s">
        <v>707</v>
      </c>
      <c r="G126" s="266"/>
      <c r="H126" s="266" t="s">
        <v>747</v>
      </c>
      <c r="I126" s="266" t="s">
        <v>709</v>
      </c>
      <c r="J126" s="266">
        <v>120</v>
      </c>
      <c r="K126" s="314"/>
    </row>
    <row r="127" s="1" customFormat="1" ht="15" customHeight="1">
      <c r="B127" s="311"/>
      <c r="C127" s="266" t="s">
        <v>756</v>
      </c>
      <c r="D127" s="266"/>
      <c r="E127" s="266"/>
      <c r="F127" s="289" t="s">
        <v>707</v>
      </c>
      <c r="G127" s="266"/>
      <c r="H127" s="266" t="s">
        <v>757</v>
      </c>
      <c r="I127" s="266" t="s">
        <v>709</v>
      </c>
      <c r="J127" s="266" t="s">
        <v>758</v>
      </c>
      <c r="K127" s="314"/>
    </row>
    <row r="128" s="1" customFormat="1" ht="15" customHeight="1">
      <c r="B128" s="311"/>
      <c r="C128" s="266" t="s">
        <v>655</v>
      </c>
      <c r="D128" s="266"/>
      <c r="E128" s="266"/>
      <c r="F128" s="289" t="s">
        <v>707</v>
      </c>
      <c r="G128" s="266"/>
      <c r="H128" s="266" t="s">
        <v>759</v>
      </c>
      <c r="I128" s="266" t="s">
        <v>709</v>
      </c>
      <c r="J128" s="266" t="s">
        <v>758</v>
      </c>
      <c r="K128" s="314"/>
    </row>
    <row r="129" s="1" customFormat="1" ht="15" customHeight="1">
      <c r="B129" s="311"/>
      <c r="C129" s="266" t="s">
        <v>718</v>
      </c>
      <c r="D129" s="266"/>
      <c r="E129" s="266"/>
      <c r="F129" s="289" t="s">
        <v>713</v>
      </c>
      <c r="G129" s="266"/>
      <c r="H129" s="266" t="s">
        <v>719</v>
      </c>
      <c r="I129" s="266" t="s">
        <v>709</v>
      </c>
      <c r="J129" s="266">
        <v>15</v>
      </c>
      <c r="K129" s="314"/>
    </row>
    <row r="130" s="1" customFormat="1" ht="15" customHeight="1">
      <c r="B130" s="311"/>
      <c r="C130" s="292" t="s">
        <v>720</v>
      </c>
      <c r="D130" s="292"/>
      <c r="E130" s="292"/>
      <c r="F130" s="293" t="s">
        <v>713</v>
      </c>
      <c r="G130" s="292"/>
      <c r="H130" s="292" t="s">
        <v>721</v>
      </c>
      <c r="I130" s="292" t="s">
        <v>709</v>
      </c>
      <c r="J130" s="292">
        <v>15</v>
      </c>
      <c r="K130" s="314"/>
    </row>
    <row r="131" s="1" customFormat="1" ht="15" customHeight="1">
      <c r="B131" s="311"/>
      <c r="C131" s="292" t="s">
        <v>722</v>
      </c>
      <c r="D131" s="292"/>
      <c r="E131" s="292"/>
      <c r="F131" s="293" t="s">
        <v>713</v>
      </c>
      <c r="G131" s="292"/>
      <c r="H131" s="292" t="s">
        <v>723</v>
      </c>
      <c r="I131" s="292" t="s">
        <v>709</v>
      </c>
      <c r="J131" s="292">
        <v>20</v>
      </c>
      <c r="K131" s="314"/>
    </row>
    <row r="132" s="1" customFormat="1" ht="15" customHeight="1">
      <c r="B132" s="311"/>
      <c r="C132" s="292" t="s">
        <v>724</v>
      </c>
      <c r="D132" s="292"/>
      <c r="E132" s="292"/>
      <c r="F132" s="293" t="s">
        <v>713</v>
      </c>
      <c r="G132" s="292"/>
      <c r="H132" s="292" t="s">
        <v>725</v>
      </c>
      <c r="I132" s="292" t="s">
        <v>709</v>
      </c>
      <c r="J132" s="292">
        <v>20</v>
      </c>
      <c r="K132" s="314"/>
    </row>
    <row r="133" s="1" customFormat="1" ht="15" customHeight="1">
      <c r="B133" s="311"/>
      <c r="C133" s="266" t="s">
        <v>712</v>
      </c>
      <c r="D133" s="266"/>
      <c r="E133" s="266"/>
      <c r="F133" s="289" t="s">
        <v>713</v>
      </c>
      <c r="G133" s="266"/>
      <c r="H133" s="266" t="s">
        <v>747</v>
      </c>
      <c r="I133" s="266" t="s">
        <v>709</v>
      </c>
      <c r="J133" s="266">
        <v>50</v>
      </c>
      <c r="K133" s="314"/>
    </row>
    <row r="134" s="1" customFormat="1" ht="15" customHeight="1">
      <c r="B134" s="311"/>
      <c r="C134" s="266" t="s">
        <v>726</v>
      </c>
      <c r="D134" s="266"/>
      <c r="E134" s="266"/>
      <c r="F134" s="289" t="s">
        <v>713</v>
      </c>
      <c r="G134" s="266"/>
      <c r="H134" s="266" t="s">
        <v>747</v>
      </c>
      <c r="I134" s="266" t="s">
        <v>709</v>
      </c>
      <c r="J134" s="266">
        <v>50</v>
      </c>
      <c r="K134" s="314"/>
    </row>
    <row r="135" s="1" customFormat="1" ht="15" customHeight="1">
      <c r="B135" s="311"/>
      <c r="C135" s="266" t="s">
        <v>732</v>
      </c>
      <c r="D135" s="266"/>
      <c r="E135" s="266"/>
      <c r="F135" s="289" t="s">
        <v>713</v>
      </c>
      <c r="G135" s="266"/>
      <c r="H135" s="266" t="s">
        <v>747</v>
      </c>
      <c r="I135" s="266" t="s">
        <v>709</v>
      </c>
      <c r="J135" s="266">
        <v>50</v>
      </c>
      <c r="K135" s="314"/>
    </row>
    <row r="136" s="1" customFormat="1" ht="15" customHeight="1">
      <c r="B136" s="311"/>
      <c r="C136" s="266" t="s">
        <v>734</v>
      </c>
      <c r="D136" s="266"/>
      <c r="E136" s="266"/>
      <c r="F136" s="289" t="s">
        <v>713</v>
      </c>
      <c r="G136" s="266"/>
      <c r="H136" s="266" t="s">
        <v>747</v>
      </c>
      <c r="I136" s="266" t="s">
        <v>709</v>
      </c>
      <c r="J136" s="266">
        <v>50</v>
      </c>
      <c r="K136" s="314"/>
    </row>
    <row r="137" s="1" customFormat="1" ht="15" customHeight="1">
      <c r="B137" s="311"/>
      <c r="C137" s="266" t="s">
        <v>735</v>
      </c>
      <c r="D137" s="266"/>
      <c r="E137" s="266"/>
      <c r="F137" s="289" t="s">
        <v>713</v>
      </c>
      <c r="G137" s="266"/>
      <c r="H137" s="266" t="s">
        <v>760</v>
      </c>
      <c r="I137" s="266" t="s">
        <v>709</v>
      </c>
      <c r="J137" s="266">
        <v>255</v>
      </c>
      <c r="K137" s="314"/>
    </row>
    <row r="138" s="1" customFormat="1" ht="15" customHeight="1">
      <c r="B138" s="311"/>
      <c r="C138" s="266" t="s">
        <v>737</v>
      </c>
      <c r="D138" s="266"/>
      <c r="E138" s="266"/>
      <c r="F138" s="289" t="s">
        <v>707</v>
      </c>
      <c r="G138" s="266"/>
      <c r="H138" s="266" t="s">
        <v>761</v>
      </c>
      <c r="I138" s="266" t="s">
        <v>739</v>
      </c>
      <c r="J138" s="266"/>
      <c r="K138" s="314"/>
    </row>
    <row r="139" s="1" customFormat="1" ht="15" customHeight="1">
      <c r="B139" s="311"/>
      <c r="C139" s="266" t="s">
        <v>740</v>
      </c>
      <c r="D139" s="266"/>
      <c r="E139" s="266"/>
      <c r="F139" s="289" t="s">
        <v>707</v>
      </c>
      <c r="G139" s="266"/>
      <c r="H139" s="266" t="s">
        <v>762</v>
      </c>
      <c r="I139" s="266" t="s">
        <v>742</v>
      </c>
      <c r="J139" s="266"/>
      <c r="K139" s="314"/>
    </row>
    <row r="140" s="1" customFormat="1" ht="15" customHeight="1">
      <c r="B140" s="311"/>
      <c r="C140" s="266" t="s">
        <v>743</v>
      </c>
      <c r="D140" s="266"/>
      <c r="E140" s="266"/>
      <c r="F140" s="289" t="s">
        <v>707</v>
      </c>
      <c r="G140" s="266"/>
      <c r="H140" s="266" t="s">
        <v>743</v>
      </c>
      <c r="I140" s="266" t="s">
        <v>742</v>
      </c>
      <c r="J140" s="266"/>
      <c r="K140" s="314"/>
    </row>
    <row r="141" s="1" customFormat="1" ht="15" customHeight="1">
      <c r="B141" s="311"/>
      <c r="C141" s="266" t="s">
        <v>41</v>
      </c>
      <c r="D141" s="266"/>
      <c r="E141" s="266"/>
      <c r="F141" s="289" t="s">
        <v>707</v>
      </c>
      <c r="G141" s="266"/>
      <c r="H141" s="266" t="s">
        <v>763</v>
      </c>
      <c r="I141" s="266" t="s">
        <v>742</v>
      </c>
      <c r="J141" s="266"/>
      <c r="K141" s="314"/>
    </row>
    <row r="142" s="1" customFormat="1" ht="15" customHeight="1">
      <c r="B142" s="311"/>
      <c r="C142" s="266" t="s">
        <v>764</v>
      </c>
      <c r="D142" s="266"/>
      <c r="E142" s="266"/>
      <c r="F142" s="289" t="s">
        <v>707</v>
      </c>
      <c r="G142" s="266"/>
      <c r="H142" s="266" t="s">
        <v>765</v>
      </c>
      <c r="I142" s="266" t="s">
        <v>742</v>
      </c>
      <c r="J142" s="266"/>
      <c r="K142" s="314"/>
    </row>
    <row r="143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="1" customFormat="1" ht="45" customHeight="1">
      <c r="B147" s="278"/>
      <c r="C147" s="279" t="s">
        <v>766</v>
      </c>
      <c r="D147" s="279"/>
      <c r="E147" s="279"/>
      <c r="F147" s="279"/>
      <c r="G147" s="279"/>
      <c r="H147" s="279"/>
      <c r="I147" s="279"/>
      <c r="J147" s="279"/>
      <c r="K147" s="280"/>
    </row>
    <row r="148" s="1" customFormat="1" ht="17.25" customHeight="1">
      <c r="B148" s="278"/>
      <c r="C148" s="281" t="s">
        <v>701</v>
      </c>
      <c r="D148" s="281"/>
      <c r="E148" s="281"/>
      <c r="F148" s="281" t="s">
        <v>702</v>
      </c>
      <c r="G148" s="282"/>
      <c r="H148" s="281" t="s">
        <v>57</v>
      </c>
      <c r="I148" s="281" t="s">
        <v>60</v>
      </c>
      <c r="J148" s="281" t="s">
        <v>703</v>
      </c>
      <c r="K148" s="280"/>
    </row>
    <row r="149" s="1" customFormat="1" ht="17.25" customHeight="1">
      <c r="B149" s="278"/>
      <c r="C149" s="283" t="s">
        <v>704</v>
      </c>
      <c r="D149" s="283"/>
      <c r="E149" s="283"/>
      <c r="F149" s="284" t="s">
        <v>705</v>
      </c>
      <c r="G149" s="285"/>
      <c r="H149" s="283"/>
      <c r="I149" s="283"/>
      <c r="J149" s="283" t="s">
        <v>706</v>
      </c>
      <c r="K149" s="280"/>
    </row>
    <row r="150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="1" customFormat="1" ht="15" customHeight="1">
      <c r="B151" s="291"/>
      <c r="C151" s="318" t="s">
        <v>710</v>
      </c>
      <c r="D151" s="266"/>
      <c r="E151" s="266"/>
      <c r="F151" s="319" t="s">
        <v>707</v>
      </c>
      <c r="G151" s="266"/>
      <c r="H151" s="318" t="s">
        <v>747</v>
      </c>
      <c r="I151" s="318" t="s">
        <v>709</v>
      </c>
      <c r="J151" s="318">
        <v>120</v>
      </c>
      <c r="K151" s="314"/>
    </row>
    <row r="152" s="1" customFormat="1" ht="15" customHeight="1">
      <c r="B152" s="291"/>
      <c r="C152" s="318" t="s">
        <v>756</v>
      </c>
      <c r="D152" s="266"/>
      <c r="E152" s="266"/>
      <c r="F152" s="319" t="s">
        <v>707</v>
      </c>
      <c r="G152" s="266"/>
      <c r="H152" s="318" t="s">
        <v>767</v>
      </c>
      <c r="I152" s="318" t="s">
        <v>709</v>
      </c>
      <c r="J152" s="318" t="s">
        <v>758</v>
      </c>
      <c r="K152" s="314"/>
    </row>
    <row r="153" s="1" customFormat="1" ht="15" customHeight="1">
      <c r="B153" s="291"/>
      <c r="C153" s="318" t="s">
        <v>655</v>
      </c>
      <c r="D153" s="266"/>
      <c r="E153" s="266"/>
      <c r="F153" s="319" t="s">
        <v>707</v>
      </c>
      <c r="G153" s="266"/>
      <c r="H153" s="318" t="s">
        <v>768</v>
      </c>
      <c r="I153" s="318" t="s">
        <v>709</v>
      </c>
      <c r="J153" s="318" t="s">
        <v>758</v>
      </c>
      <c r="K153" s="314"/>
    </row>
    <row r="154" s="1" customFormat="1" ht="15" customHeight="1">
      <c r="B154" s="291"/>
      <c r="C154" s="318" t="s">
        <v>712</v>
      </c>
      <c r="D154" s="266"/>
      <c r="E154" s="266"/>
      <c r="F154" s="319" t="s">
        <v>713</v>
      </c>
      <c r="G154" s="266"/>
      <c r="H154" s="318" t="s">
        <v>747</v>
      </c>
      <c r="I154" s="318" t="s">
        <v>709</v>
      </c>
      <c r="J154" s="318">
        <v>50</v>
      </c>
      <c r="K154" s="314"/>
    </row>
    <row r="155" s="1" customFormat="1" ht="15" customHeight="1">
      <c r="B155" s="291"/>
      <c r="C155" s="318" t="s">
        <v>715</v>
      </c>
      <c r="D155" s="266"/>
      <c r="E155" s="266"/>
      <c r="F155" s="319" t="s">
        <v>707</v>
      </c>
      <c r="G155" s="266"/>
      <c r="H155" s="318" t="s">
        <v>747</v>
      </c>
      <c r="I155" s="318" t="s">
        <v>717</v>
      </c>
      <c r="J155" s="318"/>
      <c r="K155" s="314"/>
    </row>
    <row r="156" s="1" customFormat="1" ht="15" customHeight="1">
      <c r="B156" s="291"/>
      <c r="C156" s="318" t="s">
        <v>726</v>
      </c>
      <c r="D156" s="266"/>
      <c r="E156" s="266"/>
      <c r="F156" s="319" t="s">
        <v>713</v>
      </c>
      <c r="G156" s="266"/>
      <c r="H156" s="318" t="s">
        <v>747</v>
      </c>
      <c r="I156" s="318" t="s">
        <v>709</v>
      </c>
      <c r="J156" s="318">
        <v>50</v>
      </c>
      <c r="K156" s="314"/>
    </row>
    <row r="157" s="1" customFormat="1" ht="15" customHeight="1">
      <c r="B157" s="291"/>
      <c r="C157" s="318" t="s">
        <v>734</v>
      </c>
      <c r="D157" s="266"/>
      <c r="E157" s="266"/>
      <c r="F157" s="319" t="s">
        <v>713</v>
      </c>
      <c r="G157" s="266"/>
      <c r="H157" s="318" t="s">
        <v>747</v>
      </c>
      <c r="I157" s="318" t="s">
        <v>709</v>
      </c>
      <c r="J157" s="318">
        <v>50</v>
      </c>
      <c r="K157" s="314"/>
    </row>
    <row r="158" s="1" customFormat="1" ht="15" customHeight="1">
      <c r="B158" s="291"/>
      <c r="C158" s="318" t="s">
        <v>732</v>
      </c>
      <c r="D158" s="266"/>
      <c r="E158" s="266"/>
      <c r="F158" s="319" t="s">
        <v>713</v>
      </c>
      <c r="G158" s="266"/>
      <c r="H158" s="318" t="s">
        <v>747</v>
      </c>
      <c r="I158" s="318" t="s">
        <v>709</v>
      </c>
      <c r="J158" s="318">
        <v>50</v>
      </c>
      <c r="K158" s="314"/>
    </row>
    <row r="159" s="1" customFormat="1" ht="15" customHeight="1">
      <c r="B159" s="291"/>
      <c r="C159" s="318" t="s">
        <v>85</v>
      </c>
      <c r="D159" s="266"/>
      <c r="E159" s="266"/>
      <c r="F159" s="319" t="s">
        <v>707</v>
      </c>
      <c r="G159" s="266"/>
      <c r="H159" s="318" t="s">
        <v>769</v>
      </c>
      <c r="I159" s="318" t="s">
        <v>709</v>
      </c>
      <c r="J159" s="318" t="s">
        <v>770</v>
      </c>
      <c r="K159" s="314"/>
    </row>
    <row r="160" s="1" customFormat="1" ht="15" customHeight="1">
      <c r="B160" s="291"/>
      <c r="C160" s="318" t="s">
        <v>771</v>
      </c>
      <c r="D160" s="266"/>
      <c r="E160" s="266"/>
      <c r="F160" s="319" t="s">
        <v>707</v>
      </c>
      <c r="G160" s="266"/>
      <c r="H160" s="318" t="s">
        <v>772</v>
      </c>
      <c r="I160" s="318" t="s">
        <v>742</v>
      </c>
      <c r="J160" s="318"/>
      <c r="K160" s="314"/>
    </row>
    <row r="16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="1" customFormat="1" ht="7.5" customHeight="1">
      <c r="B164" s="253"/>
      <c r="C164" s="254"/>
      <c r="D164" s="254"/>
      <c r="E164" s="254"/>
      <c r="F164" s="254"/>
      <c r="G164" s="254"/>
      <c r="H164" s="254"/>
      <c r="I164" s="254"/>
      <c r="J164" s="254"/>
      <c r="K164" s="255"/>
    </row>
    <row r="165" s="1" customFormat="1" ht="45" customHeight="1">
      <c r="B165" s="256"/>
      <c r="C165" s="257" t="s">
        <v>773</v>
      </c>
      <c r="D165" s="257"/>
      <c r="E165" s="257"/>
      <c r="F165" s="257"/>
      <c r="G165" s="257"/>
      <c r="H165" s="257"/>
      <c r="I165" s="257"/>
      <c r="J165" s="257"/>
      <c r="K165" s="258"/>
    </row>
    <row r="166" s="1" customFormat="1" ht="17.25" customHeight="1">
      <c r="B166" s="256"/>
      <c r="C166" s="281" t="s">
        <v>701</v>
      </c>
      <c r="D166" s="281"/>
      <c r="E166" s="281"/>
      <c r="F166" s="281" t="s">
        <v>702</v>
      </c>
      <c r="G166" s="323"/>
      <c r="H166" s="324" t="s">
        <v>57</v>
      </c>
      <c r="I166" s="324" t="s">
        <v>60</v>
      </c>
      <c r="J166" s="281" t="s">
        <v>703</v>
      </c>
      <c r="K166" s="258"/>
    </row>
    <row r="167" s="1" customFormat="1" ht="17.25" customHeight="1">
      <c r="B167" s="259"/>
      <c r="C167" s="283" t="s">
        <v>704</v>
      </c>
      <c r="D167" s="283"/>
      <c r="E167" s="283"/>
      <c r="F167" s="284" t="s">
        <v>705</v>
      </c>
      <c r="G167" s="325"/>
      <c r="H167" s="326"/>
      <c r="I167" s="326"/>
      <c r="J167" s="283" t="s">
        <v>706</v>
      </c>
      <c r="K167" s="261"/>
    </row>
    <row r="168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="1" customFormat="1" ht="15" customHeight="1">
      <c r="B169" s="291"/>
      <c r="C169" s="266" t="s">
        <v>710</v>
      </c>
      <c r="D169" s="266"/>
      <c r="E169" s="266"/>
      <c r="F169" s="289" t="s">
        <v>707</v>
      </c>
      <c r="G169" s="266"/>
      <c r="H169" s="266" t="s">
        <v>747</v>
      </c>
      <c r="I169" s="266" t="s">
        <v>709</v>
      </c>
      <c r="J169" s="266">
        <v>120</v>
      </c>
      <c r="K169" s="314"/>
    </row>
    <row r="170" s="1" customFormat="1" ht="15" customHeight="1">
      <c r="B170" s="291"/>
      <c r="C170" s="266" t="s">
        <v>756</v>
      </c>
      <c r="D170" s="266"/>
      <c r="E170" s="266"/>
      <c r="F170" s="289" t="s">
        <v>707</v>
      </c>
      <c r="G170" s="266"/>
      <c r="H170" s="266" t="s">
        <v>757</v>
      </c>
      <c r="I170" s="266" t="s">
        <v>709</v>
      </c>
      <c r="J170" s="266" t="s">
        <v>758</v>
      </c>
      <c r="K170" s="314"/>
    </row>
    <row r="171" s="1" customFormat="1" ht="15" customHeight="1">
      <c r="B171" s="291"/>
      <c r="C171" s="266" t="s">
        <v>655</v>
      </c>
      <c r="D171" s="266"/>
      <c r="E171" s="266"/>
      <c r="F171" s="289" t="s">
        <v>707</v>
      </c>
      <c r="G171" s="266"/>
      <c r="H171" s="266" t="s">
        <v>774</v>
      </c>
      <c r="I171" s="266" t="s">
        <v>709</v>
      </c>
      <c r="J171" s="266" t="s">
        <v>758</v>
      </c>
      <c r="K171" s="314"/>
    </row>
    <row r="172" s="1" customFormat="1" ht="15" customHeight="1">
      <c r="B172" s="291"/>
      <c r="C172" s="266" t="s">
        <v>712</v>
      </c>
      <c r="D172" s="266"/>
      <c r="E172" s="266"/>
      <c r="F172" s="289" t="s">
        <v>713</v>
      </c>
      <c r="G172" s="266"/>
      <c r="H172" s="266" t="s">
        <v>774</v>
      </c>
      <c r="I172" s="266" t="s">
        <v>709</v>
      </c>
      <c r="J172" s="266">
        <v>50</v>
      </c>
      <c r="K172" s="314"/>
    </row>
    <row r="173" s="1" customFormat="1" ht="15" customHeight="1">
      <c r="B173" s="291"/>
      <c r="C173" s="266" t="s">
        <v>715</v>
      </c>
      <c r="D173" s="266"/>
      <c r="E173" s="266"/>
      <c r="F173" s="289" t="s">
        <v>707</v>
      </c>
      <c r="G173" s="266"/>
      <c r="H173" s="266" t="s">
        <v>774</v>
      </c>
      <c r="I173" s="266" t="s">
        <v>717</v>
      </c>
      <c r="J173" s="266"/>
      <c r="K173" s="314"/>
    </row>
    <row r="174" s="1" customFormat="1" ht="15" customHeight="1">
      <c r="B174" s="291"/>
      <c r="C174" s="266" t="s">
        <v>726</v>
      </c>
      <c r="D174" s="266"/>
      <c r="E174" s="266"/>
      <c r="F174" s="289" t="s">
        <v>713</v>
      </c>
      <c r="G174" s="266"/>
      <c r="H174" s="266" t="s">
        <v>774</v>
      </c>
      <c r="I174" s="266" t="s">
        <v>709</v>
      </c>
      <c r="J174" s="266">
        <v>50</v>
      </c>
      <c r="K174" s="314"/>
    </row>
    <row r="175" s="1" customFormat="1" ht="15" customHeight="1">
      <c r="B175" s="291"/>
      <c r="C175" s="266" t="s">
        <v>734</v>
      </c>
      <c r="D175" s="266"/>
      <c r="E175" s="266"/>
      <c r="F175" s="289" t="s">
        <v>713</v>
      </c>
      <c r="G175" s="266"/>
      <c r="H175" s="266" t="s">
        <v>774</v>
      </c>
      <c r="I175" s="266" t="s">
        <v>709</v>
      </c>
      <c r="J175" s="266">
        <v>50</v>
      </c>
      <c r="K175" s="314"/>
    </row>
    <row r="176" s="1" customFormat="1" ht="15" customHeight="1">
      <c r="B176" s="291"/>
      <c r="C176" s="266" t="s">
        <v>732</v>
      </c>
      <c r="D176" s="266"/>
      <c r="E176" s="266"/>
      <c r="F176" s="289" t="s">
        <v>713</v>
      </c>
      <c r="G176" s="266"/>
      <c r="H176" s="266" t="s">
        <v>774</v>
      </c>
      <c r="I176" s="266" t="s">
        <v>709</v>
      </c>
      <c r="J176" s="266">
        <v>50</v>
      </c>
      <c r="K176" s="314"/>
    </row>
    <row r="177" s="1" customFormat="1" ht="15" customHeight="1">
      <c r="B177" s="291"/>
      <c r="C177" s="266" t="s">
        <v>106</v>
      </c>
      <c r="D177" s="266"/>
      <c r="E177" s="266"/>
      <c r="F177" s="289" t="s">
        <v>707</v>
      </c>
      <c r="G177" s="266"/>
      <c r="H177" s="266" t="s">
        <v>775</v>
      </c>
      <c r="I177" s="266" t="s">
        <v>776</v>
      </c>
      <c r="J177" s="266"/>
      <c r="K177" s="314"/>
    </row>
    <row r="178" s="1" customFormat="1" ht="15" customHeight="1">
      <c r="B178" s="291"/>
      <c r="C178" s="266" t="s">
        <v>60</v>
      </c>
      <c r="D178" s="266"/>
      <c r="E178" s="266"/>
      <c r="F178" s="289" t="s">
        <v>707</v>
      </c>
      <c r="G178" s="266"/>
      <c r="H178" s="266" t="s">
        <v>777</v>
      </c>
      <c r="I178" s="266" t="s">
        <v>778</v>
      </c>
      <c r="J178" s="266">
        <v>1</v>
      </c>
      <c r="K178" s="314"/>
    </row>
    <row r="179" s="1" customFormat="1" ht="15" customHeight="1">
      <c r="B179" s="291"/>
      <c r="C179" s="266" t="s">
        <v>56</v>
      </c>
      <c r="D179" s="266"/>
      <c r="E179" s="266"/>
      <c r="F179" s="289" t="s">
        <v>707</v>
      </c>
      <c r="G179" s="266"/>
      <c r="H179" s="266" t="s">
        <v>779</v>
      </c>
      <c r="I179" s="266" t="s">
        <v>709</v>
      </c>
      <c r="J179" s="266">
        <v>20</v>
      </c>
      <c r="K179" s="314"/>
    </row>
    <row r="180" s="1" customFormat="1" ht="15" customHeight="1">
      <c r="B180" s="291"/>
      <c r="C180" s="266" t="s">
        <v>57</v>
      </c>
      <c r="D180" s="266"/>
      <c r="E180" s="266"/>
      <c r="F180" s="289" t="s">
        <v>707</v>
      </c>
      <c r="G180" s="266"/>
      <c r="H180" s="266" t="s">
        <v>780</v>
      </c>
      <c r="I180" s="266" t="s">
        <v>709</v>
      </c>
      <c r="J180" s="266">
        <v>255</v>
      </c>
      <c r="K180" s="314"/>
    </row>
    <row r="181" s="1" customFormat="1" ht="15" customHeight="1">
      <c r="B181" s="291"/>
      <c r="C181" s="266" t="s">
        <v>107</v>
      </c>
      <c r="D181" s="266"/>
      <c r="E181" s="266"/>
      <c r="F181" s="289" t="s">
        <v>707</v>
      </c>
      <c r="G181" s="266"/>
      <c r="H181" s="266" t="s">
        <v>671</v>
      </c>
      <c r="I181" s="266" t="s">
        <v>709</v>
      </c>
      <c r="J181" s="266">
        <v>10</v>
      </c>
      <c r="K181" s="314"/>
    </row>
    <row r="182" s="1" customFormat="1" ht="15" customHeight="1">
      <c r="B182" s="291"/>
      <c r="C182" s="266" t="s">
        <v>108</v>
      </c>
      <c r="D182" s="266"/>
      <c r="E182" s="266"/>
      <c r="F182" s="289" t="s">
        <v>707</v>
      </c>
      <c r="G182" s="266"/>
      <c r="H182" s="266" t="s">
        <v>781</v>
      </c>
      <c r="I182" s="266" t="s">
        <v>742</v>
      </c>
      <c r="J182" s="266"/>
      <c r="K182" s="314"/>
    </row>
    <row r="183" s="1" customFormat="1" ht="15" customHeight="1">
      <c r="B183" s="291"/>
      <c r="C183" s="266" t="s">
        <v>782</v>
      </c>
      <c r="D183" s="266"/>
      <c r="E183" s="266"/>
      <c r="F183" s="289" t="s">
        <v>707</v>
      </c>
      <c r="G183" s="266"/>
      <c r="H183" s="266" t="s">
        <v>783</v>
      </c>
      <c r="I183" s="266" t="s">
        <v>742</v>
      </c>
      <c r="J183" s="266"/>
      <c r="K183" s="314"/>
    </row>
    <row r="184" s="1" customFormat="1" ht="15" customHeight="1">
      <c r="B184" s="291"/>
      <c r="C184" s="266" t="s">
        <v>771</v>
      </c>
      <c r="D184" s="266"/>
      <c r="E184" s="266"/>
      <c r="F184" s="289" t="s">
        <v>707</v>
      </c>
      <c r="G184" s="266"/>
      <c r="H184" s="266" t="s">
        <v>784</v>
      </c>
      <c r="I184" s="266" t="s">
        <v>742</v>
      </c>
      <c r="J184" s="266"/>
      <c r="K184" s="314"/>
    </row>
    <row r="185" s="1" customFormat="1" ht="15" customHeight="1">
      <c r="B185" s="291"/>
      <c r="C185" s="266" t="s">
        <v>110</v>
      </c>
      <c r="D185" s="266"/>
      <c r="E185" s="266"/>
      <c r="F185" s="289" t="s">
        <v>713</v>
      </c>
      <c r="G185" s="266"/>
      <c r="H185" s="266" t="s">
        <v>785</v>
      </c>
      <c r="I185" s="266" t="s">
        <v>709</v>
      </c>
      <c r="J185" s="266">
        <v>50</v>
      </c>
      <c r="K185" s="314"/>
    </row>
    <row r="186" s="1" customFormat="1" ht="15" customHeight="1">
      <c r="B186" s="291"/>
      <c r="C186" s="266" t="s">
        <v>786</v>
      </c>
      <c r="D186" s="266"/>
      <c r="E186" s="266"/>
      <c r="F186" s="289" t="s">
        <v>713</v>
      </c>
      <c r="G186" s="266"/>
      <c r="H186" s="266" t="s">
        <v>787</v>
      </c>
      <c r="I186" s="266" t="s">
        <v>788</v>
      </c>
      <c r="J186" s="266"/>
      <c r="K186" s="314"/>
    </row>
    <row r="187" s="1" customFormat="1" ht="15" customHeight="1">
      <c r="B187" s="291"/>
      <c r="C187" s="266" t="s">
        <v>789</v>
      </c>
      <c r="D187" s="266"/>
      <c r="E187" s="266"/>
      <c r="F187" s="289" t="s">
        <v>713</v>
      </c>
      <c r="G187" s="266"/>
      <c r="H187" s="266" t="s">
        <v>790</v>
      </c>
      <c r="I187" s="266" t="s">
        <v>788</v>
      </c>
      <c r="J187" s="266"/>
      <c r="K187" s="314"/>
    </row>
    <row r="188" s="1" customFormat="1" ht="15" customHeight="1">
      <c r="B188" s="291"/>
      <c r="C188" s="266" t="s">
        <v>791</v>
      </c>
      <c r="D188" s="266"/>
      <c r="E188" s="266"/>
      <c r="F188" s="289" t="s">
        <v>713</v>
      </c>
      <c r="G188" s="266"/>
      <c r="H188" s="266" t="s">
        <v>792</v>
      </c>
      <c r="I188" s="266" t="s">
        <v>788</v>
      </c>
      <c r="J188" s="266"/>
      <c r="K188" s="314"/>
    </row>
    <row r="189" s="1" customFormat="1" ht="15" customHeight="1">
      <c r="B189" s="291"/>
      <c r="C189" s="327" t="s">
        <v>793</v>
      </c>
      <c r="D189" s="266"/>
      <c r="E189" s="266"/>
      <c r="F189" s="289" t="s">
        <v>713</v>
      </c>
      <c r="G189" s="266"/>
      <c r="H189" s="266" t="s">
        <v>794</v>
      </c>
      <c r="I189" s="266" t="s">
        <v>795</v>
      </c>
      <c r="J189" s="328" t="s">
        <v>796</v>
      </c>
      <c r="K189" s="314"/>
    </row>
    <row r="190" s="1" customFormat="1" ht="15" customHeight="1">
      <c r="B190" s="291"/>
      <c r="C190" s="327" t="s">
        <v>45</v>
      </c>
      <c r="D190" s="266"/>
      <c r="E190" s="266"/>
      <c r="F190" s="289" t="s">
        <v>707</v>
      </c>
      <c r="G190" s="266"/>
      <c r="H190" s="263" t="s">
        <v>797</v>
      </c>
      <c r="I190" s="266" t="s">
        <v>798</v>
      </c>
      <c r="J190" s="266"/>
      <c r="K190" s="314"/>
    </row>
    <row r="191" s="1" customFormat="1" ht="15" customHeight="1">
      <c r="B191" s="291"/>
      <c r="C191" s="327" t="s">
        <v>799</v>
      </c>
      <c r="D191" s="266"/>
      <c r="E191" s="266"/>
      <c r="F191" s="289" t="s">
        <v>707</v>
      </c>
      <c r="G191" s="266"/>
      <c r="H191" s="266" t="s">
        <v>800</v>
      </c>
      <c r="I191" s="266" t="s">
        <v>742</v>
      </c>
      <c r="J191" s="266"/>
      <c r="K191" s="314"/>
    </row>
    <row r="192" s="1" customFormat="1" ht="15" customHeight="1">
      <c r="B192" s="291"/>
      <c r="C192" s="327" t="s">
        <v>801</v>
      </c>
      <c r="D192" s="266"/>
      <c r="E192" s="266"/>
      <c r="F192" s="289" t="s">
        <v>707</v>
      </c>
      <c r="G192" s="266"/>
      <c r="H192" s="266" t="s">
        <v>802</v>
      </c>
      <c r="I192" s="266" t="s">
        <v>742</v>
      </c>
      <c r="J192" s="266"/>
      <c r="K192" s="314"/>
    </row>
    <row r="193" s="1" customFormat="1" ht="15" customHeight="1">
      <c r="B193" s="291"/>
      <c r="C193" s="327" t="s">
        <v>803</v>
      </c>
      <c r="D193" s="266"/>
      <c r="E193" s="266"/>
      <c r="F193" s="289" t="s">
        <v>713</v>
      </c>
      <c r="G193" s="266"/>
      <c r="H193" s="266" t="s">
        <v>804</v>
      </c>
      <c r="I193" s="266" t="s">
        <v>742</v>
      </c>
      <c r="J193" s="266"/>
      <c r="K193" s="314"/>
    </row>
    <row r="194" s="1" customFormat="1" ht="15" customHeight="1">
      <c r="B194" s="320"/>
      <c r="C194" s="329"/>
      <c r="D194" s="300"/>
      <c r="E194" s="300"/>
      <c r="F194" s="300"/>
      <c r="G194" s="300"/>
      <c r="H194" s="300"/>
      <c r="I194" s="300"/>
      <c r="J194" s="300"/>
      <c r="K194" s="321"/>
    </row>
    <row r="195" s="1" customFormat="1" ht="18.75" customHeight="1">
      <c r="B195" s="302"/>
      <c r="C195" s="312"/>
      <c r="D195" s="312"/>
      <c r="E195" s="312"/>
      <c r="F195" s="322"/>
      <c r="G195" s="312"/>
      <c r="H195" s="312"/>
      <c r="I195" s="312"/>
      <c r="J195" s="312"/>
      <c r="K195" s="302"/>
    </row>
    <row r="196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="1" customFormat="1" ht="18.75" customHeight="1">
      <c r="B197" s="274"/>
      <c r="C197" s="274"/>
      <c r="D197" s="274"/>
      <c r="E197" s="274"/>
      <c r="F197" s="274"/>
      <c r="G197" s="274"/>
      <c r="H197" s="274"/>
      <c r="I197" s="274"/>
      <c r="J197" s="274"/>
      <c r="K197" s="274"/>
    </row>
    <row r="198" s="1" customFormat="1" ht="13.5">
      <c r="B198" s="253"/>
      <c r="C198" s="254"/>
      <c r="D198" s="254"/>
      <c r="E198" s="254"/>
      <c r="F198" s="254"/>
      <c r="G198" s="254"/>
      <c r="H198" s="254"/>
      <c r="I198" s="254"/>
      <c r="J198" s="254"/>
      <c r="K198" s="255"/>
    </row>
    <row r="199" s="1" customFormat="1" ht="21">
      <c r="B199" s="256"/>
      <c r="C199" s="257" t="s">
        <v>805</v>
      </c>
      <c r="D199" s="257"/>
      <c r="E199" s="257"/>
      <c r="F199" s="257"/>
      <c r="G199" s="257"/>
      <c r="H199" s="257"/>
      <c r="I199" s="257"/>
      <c r="J199" s="257"/>
      <c r="K199" s="258"/>
    </row>
    <row r="200" s="1" customFormat="1" ht="25.5" customHeight="1">
      <c r="B200" s="256"/>
      <c r="C200" s="330" t="s">
        <v>806</v>
      </c>
      <c r="D200" s="330"/>
      <c r="E200" s="330"/>
      <c r="F200" s="330" t="s">
        <v>807</v>
      </c>
      <c r="G200" s="331"/>
      <c r="H200" s="330" t="s">
        <v>808</v>
      </c>
      <c r="I200" s="330"/>
      <c r="J200" s="330"/>
      <c r="K200" s="258"/>
    </row>
    <row r="201" s="1" customFormat="1" ht="5.25" customHeight="1">
      <c r="B201" s="291"/>
      <c r="C201" s="286"/>
      <c r="D201" s="286"/>
      <c r="E201" s="286"/>
      <c r="F201" s="286"/>
      <c r="G201" s="312"/>
      <c r="H201" s="286"/>
      <c r="I201" s="286"/>
      <c r="J201" s="286"/>
      <c r="K201" s="314"/>
    </row>
    <row r="202" s="1" customFormat="1" ht="15" customHeight="1">
      <c r="B202" s="291"/>
      <c r="C202" s="266" t="s">
        <v>798</v>
      </c>
      <c r="D202" s="266"/>
      <c r="E202" s="266"/>
      <c r="F202" s="289" t="s">
        <v>46</v>
      </c>
      <c r="G202" s="266"/>
      <c r="H202" s="266" t="s">
        <v>809</v>
      </c>
      <c r="I202" s="266"/>
      <c r="J202" s="266"/>
      <c r="K202" s="314"/>
    </row>
    <row r="203" s="1" customFormat="1" ht="15" customHeight="1">
      <c r="B203" s="291"/>
      <c r="C203" s="266"/>
      <c r="D203" s="266"/>
      <c r="E203" s="266"/>
      <c r="F203" s="289" t="s">
        <v>47</v>
      </c>
      <c r="G203" s="266"/>
      <c r="H203" s="266" t="s">
        <v>810</v>
      </c>
      <c r="I203" s="266"/>
      <c r="J203" s="266"/>
      <c r="K203" s="314"/>
    </row>
    <row r="204" s="1" customFormat="1" ht="15" customHeight="1">
      <c r="B204" s="291"/>
      <c r="C204" s="266"/>
      <c r="D204" s="266"/>
      <c r="E204" s="266"/>
      <c r="F204" s="289" t="s">
        <v>50</v>
      </c>
      <c r="G204" s="266"/>
      <c r="H204" s="266" t="s">
        <v>811</v>
      </c>
      <c r="I204" s="266"/>
      <c r="J204" s="266"/>
      <c r="K204" s="314"/>
    </row>
    <row r="205" s="1" customFormat="1" ht="15" customHeight="1">
      <c r="B205" s="291"/>
      <c r="C205" s="266"/>
      <c r="D205" s="266"/>
      <c r="E205" s="266"/>
      <c r="F205" s="289" t="s">
        <v>48</v>
      </c>
      <c r="G205" s="266"/>
      <c r="H205" s="266" t="s">
        <v>812</v>
      </c>
      <c r="I205" s="266"/>
      <c r="J205" s="266"/>
      <c r="K205" s="314"/>
    </row>
    <row r="206" s="1" customFormat="1" ht="15" customHeight="1">
      <c r="B206" s="291"/>
      <c r="C206" s="266"/>
      <c r="D206" s="266"/>
      <c r="E206" s="266"/>
      <c r="F206" s="289" t="s">
        <v>49</v>
      </c>
      <c r="G206" s="266"/>
      <c r="H206" s="266" t="s">
        <v>813</v>
      </c>
      <c r="I206" s="266"/>
      <c r="J206" s="266"/>
      <c r="K206" s="314"/>
    </row>
    <row r="207" s="1" customFormat="1" ht="15" customHeight="1">
      <c r="B207" s="291"/>
      <c r="C207" s="266"/>
      <c r="D207" s="266"/>
      <c r="E207" s="266"/>
      <c r="F207" s="289"/>
      <c r="G207" s="266"/>
      <c r="H207" s="266"/>
      <c r="I207" s="266"/>
      <c r="J207" s="266"/>
      <c r="K207" s="314"/>
    </row>
    <row r="208" s="1" customFormat="1" ht="15" customHeight="1">
      <c r="B208" s="291"/>
      <c r="C208" s="266" t="s">
        <v>754</v>
      </c>
      <c r="D208" s="266"/>
      <c r="E208" s="266"/>
      <c r="F208" s="289" t="s">
        <v>79</v>
      </c>
      <c r="G208" s="266"/>
      <c r="H208" s="266" t="s">
        <v>814</v>
      </c>
      <c r="I208" s="266"/>
      <c r="J208" s="266"/>
      <c r="K208" s="314"/>
    </row>
    <row r="209" s="1" customFormat="1" ht="15" customHeight="1">
      <c r="B209" s="291"/>
      <c r="C209" s="266"/>
      <c r="D209" s="266"/>
      <c r="E209" s="266"/>
      <c r="F209" s="289" t="s">
        <v>649</v>
      </c>
      <c r="G209" s="266"/>
      <c r="H209" s="266" t="s">
        <v>650</v>
      </c>
      <c r="I209" s="266"/>
      <c r="J209" s="266"/>
      <c r="K209" s="314"/>
    </row>
    <row r="210" s="1" customFormat="1" ht="15" customHeight="1">
      <c r="B210" s="291"/>
      <c r="C210" s="266"/>
      <c r="D210" s="266"/>
      <c r="E210" s="266"/>
      <c r="F210" s="289" t="s">
        <v>647</v>
      </c>
      <c r="G210" s="266"/>
      <c r="H210" s="266" t="s">
        <v>815</v>
      </c>
      <c r="I210" s="266"/>
      <c r="J210" s="266"/>
      <c r="K210" s="314"/>
    </row>
    <row r="211" s="1" customFormat="1" ht="15" customHeight="1">
      <c r="B211" s="332"/>
      <c r="C211" s="266"/>
      <c r="D211" s="266"/>
      <c r="E211" s="266"/>
      <c r="F211" s="289" t="s">
        <v>651</v>
      </c>
      <c r="G211" s="327"/>
      <c r="H211" s="318" t="s">
        <v>652</v>
      </c>
      <c r="I211" s="318"/>
      <c r="J211" s="318"/>
      <c r="K211" s="333"/>
    </row>
    <row r="212" s="1" customFormat="1" ht="15" customHeight="1">
      <c r="B212" s="332"/>
      <c r="C212" s="266"/>
      <c r="D212" s="266"/>
      <c r="E212" s="266"/>
      <c r="F212" s="289" t="s">
        <v>653</v>
      </c>
      <c r="G212" s="327"/>
      <c r="H212" s="318" t="s">
        <v>816</v>
      </c>
      <c r="I212" s="318"/>
      <c r="J212" s="318"/>
      <c r="K212" s="333"/>
    </row>
    <row r="213" s="1" customFormat="1" ht="15" customHeight="1">
      <c r="B213" s="332"/>
      <c r="C213" s="266"/>
      <c r="D213" s="266"/>
      <c r="E213" s="266"/>
      <c r="F213" s="289"/>
      <c r="G213" s="327"/>
      <c r="H213" s="318"/>
      <c r="I213" s="318"/>
      <c r="J213" s="318"/>
      <c r="K213" s="333"/>
    </row>
    <row r="214" s="1" customFormat="1" ht="15" customHeight="1">
      <c r="B214" s="332"/>
      <c r="C214" s="266" t="s">
        <v>778</v>
      </c>
      <c r="D214" s="266"/>
      <c r="E214" s="266"/>
      <c r="F214" s="289">
        <v>1</v>
      </c>
      <c r="G214" s="327"/>
      <c r="H214" s="318" t="s">
        <v>817</v>
      </c>
      <c r="I214" s="318"/>
      <c r="J214" s="318"/>
      <c r="K214" s="333"/>
    </row>
    <row r="215" s="1" customFormat="1" ht="15" customHeight="1">
      <c r="B215" s="332"/>
      <c r="C215" s="266"/>
      <c r="D215" s="266"/>
      <c r="E215" s="266"/>
      <c r="F215" s="289">
        <v>2</v>
      </c>
      <c r="G215" s="327"/>
      <c r="H215" s="318" t="s">
        <v>818</v>
      </c>
      <c r="I215" s="318"/>
      <c r="J215" s="318"/>
      <c r="K215" s="333"/>
    </row>
    <row r="216" s="1" customFormat="1" ht="15" customHeight="1">
      <c r="B216" s="332"/>
      <c r="C216" s="266"/>
      <c r="D216" s="266"/>
      <c r="E216" s="266"/>
      <c r="F216" s="289">
        <v>3</v>
      </c>
      <c r="G216" s="327"/>
      <c r="H216" s="318" t="s">
        <v>819</v>
      </c>
      <c r="I216" s="318"/>
      <c r="J216" s="318"/>
      <c r="K216" s="333"/>
    </row>
    <row r="217" s="1" customFormat="1" ht="15" customHeight="1">
      <c r="B217" s="332"/>
      <c r="C217" s="266"/>
      <c r="D217" s="266"/>
      <c r="E217" s="266"/>
      <c r="F217" s="289">
        <v>4</v>
      </c>
      <c r="G217" s="327"/>
      <c r="H217" s="318" t="s">
        <v>820</v>
      </c>
      <c r="I217" s="318"/>
      <c r="J217" s="318"/>
      <c r="K217" s="333"/>
    </row>
    <row r="218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TATA\pc</dc:creator>
  <cp:lastModifiedBy>TATA\pc</cp:lastModifiedBy>
  <dcterms:created xsi:type="dcterms:W3CDTF">2023-01-31T17:45:35Z</dcterms:created>
  <dcterms:modified xsi:type="dcterms:W3CDTF">2023-01-31T17:45:40Z</dcterms:modified>
</cp:coreProperties>
</file>